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an Operativo 2018, Despacho\"/>
    </mc:Choice>
  </mc:AlternateContent>
  <workbookProtection workbookAlgorithmName="SHA-512" workbookHashValue="yYgo58z273RdnPqXHDa/k6Ys87ut1J/5SG5TqCU1sgZMIQUxJ/tloWnwf4FVi94/+rzTCInxzsYBf5yIdWkdQg==" workbookSaltValue="fYez9A1n9ecaNiax6MHOkA==" workbookSpinCount="100000" lockStructure="1"/>
  <bookViews>
    <workbookView xWindow="0" yWindow="0" windowWidth="20490" windowHeight="7755" activeTab="1"/>
  </bookViews>
  <sheets>
    <sheet name="Educacion POA 2018" sheetId="1" r:id="rId1"/>
    <sheet name="Capacitacion  POA 2018" sheetId="2" r:id="rId2"/>
    <sheet name="OBJ Reslt A01 " sheetId="4" r:id="rId3"/>
    <sheet name="Programas" sheetId="5" r:id="rId4"/>
  </sheets>
  <definedNames>
    <definedName name="_xlnm.Print_Area" localSheetId="1">'Capacitacion  POA 2018'!$A$1:$R$149</definedName>
    <definedName name="_xlnm.Print_Area" localSheetId="2">'OBJ Reslt A01 '!$A$1:$E$86</definedName>
    <definedName name="_xlnm.Print_Area" localSheetId="3">Programas!$A$1:$F$148</definedName>
    <definedName name="Areas_Sustantivas">#REF!</definedName>
    <definedName name="Areas_Transversales">#REF!</definedName>
    <definedName name="Capitulo">#REF!</definedName>
    <definedName name="Direccion_General">#REF!</definedName>
    <definedName name="Nombres">#REF!</definedName>
    <definedName name="SubCapitulo">#REF!</definedName>
    <definedName name="_xlnm.Print_Titles" localSheetId="3">Programas!$2:$3</definedName>
    <definedName name="UnidadEjecutora">#REF!</definedName>
  </definedNames>
  <calcPr calcId="152511"/>
  <fileRecoveryPr autoRecover="0"/>
</workbook>
</file>

<file path=xl/calcChain.xml><?xml version="1.0" encoding="utf-8"?>
<calcChain xmlns="http://schemas.openxmlformats.org/spreadsheetml/2006/main">
  <c r="G99" i="1" l="1"/>
  <c r="C99" i="1"/>
  <c r="G100" i="1"/>
  <c r="G101" i="1"/>
  <c r="C100" i="1" s="1"/>
  <c r="G102" i="1"/>
  <c r="G103" i="1"/>
  <c r="C102" i="1"/>
  <c r="G104" i="1"/>
  <c r="C104" i="1" s="1"/>
  <c r="G105" i="1"/>
  <c r="G40" i="2"/>
  <c r="I40" i="2" s="1"/>
  <c r="G18" i="2"/>
  <c r="I18" i="2"/>
  <c r="G19" i="2"/>
  <c r="I19" i="2"/>
  <c r="G103" i="2"/>
  <c r="H123" i="2"/>
  <c r="H119" i="2"/>
  <c r="H116" i="2"/>
  <c r="H115" i="2"/>
  <c r="G126" i="2"/>
  <c r="G127" i="2"/>
  <c r="G125" i="2"/>
  <c r="G124" i="2"/>
  <c r="G123" i="2"/>
  <c r="G122" i="2"/>
  <c r="G121" i="2"/>
  <c r="G120" i="2"/>
  <c r="G119" i="2"/>
  <c r="G118" i="2"/>
  <c r="G117" i="2"/>
  <c r="G64" i="2"/>
  <c r="G65" i="2"/>
  <c r="J65" i="2" s="1"/>
  <c r="G66" i="2"/>
  <c r="J66" i="2" s="1"/>
  <c r="G67" i="2"/>
  <c r="J67" i="2" s="1"/>
  <c r="G68" i="2"/>
  <c r="G69" i="2"/>
  <c r="H69" i="2" s="1"/>
  <c r="G70" i="2"/>
  <c r="H70" i="2" s="1"/>
  <c r="G71" i="2"/>
  <c r="J71" i="2" s="1"/>
  <c r="G82" i="2"/>
  <c r="G83" i="2"/>
  <c r="I83" i="2" s="1"/>
  <c r="G84" i="2"/>
  <c r="I84" i="2" s="1"/>
  <c r="G85" i="2"/>
  <c r="G86" i="2"/>
  <c r="H86" i="2" s="1"/>
  <c r="G87" i="2"/>
  <c r="H87" i="2" s="1"/>
  <c r="G88" i="2"/>
  <c r="H88" i="2" s="1"/>
  <c r="G89" i="2"/>
  <c r="H89" i="2" s="1"/>
  <c r="G90" i="2"/>
  <c r="H90" i="2"/>
  <c r="G91" i="2"/>
  <c r="G92" i="2"/>
  <c r="G93" i="2"/>
  <c r="C91" i="2"/>
  <c r="G94" i="2"/>
  <c r="C94" i="2" s="1"/>
  <c r="G53" i="2"/>
  <c r="C53" i="2" s="1"/>
  <c r="C55" i="2"/>
  <c r="G16" i="2"/>
  <c r="H16" i="2" s="1"/>
  <c r="C16" i="2" s="1"/>
  <c r="D60" i="2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47" i="1"/>
  <c r="H48" i="1"/>
  <c r="H49" i="1"/>
  <c r="H50" i="1"/>
  <c r="H51" i="1"/>
  <c r="H52" i="1"/>
  <c r="H53" i="1"/>
  <c r="H46" i="1"/>
  <c r="G46" i="1"/>
  <c r="G105" i="2"/>
  <c r="G104" i="2"/>
  <c r="G17" i="2"/>
  <c r="C17" i="2" s="1"/>
  <c r="G116" i="2"/>
  <c r="G115" i="2"/>
  <c r="G114" i="2"/>
  <c r="G128" i="2"/>
  <c r="G147" i="2"/>
  <c r="L143" i="2" s="1"/>
  <c r="G89" i="1"/>
  <c r="C89" i="1"/>
  <c r="H113" i="2"/>
  <c r="H112" i="2"/>
  <c r="G113" i="2"/>
  <c r="G112" i="2"/>
  <c r="G72" i="2"/>
  <c r="G111" i="2"/>
  <c r="G137" i="2"/>
  <c r="J137" i="2" s="1"/>
  <c r="G138" i="2"/>
  <c r="J138" i="2" s="1"/>
  <c r="F26" i="2"/>
  <c r="G26" i="2" s="1"/>
  <c r="I26" i="2" s="1"/>
  <c r="G110" i="2"/>
  <c r="G109" i="2"/>
  <c r="G119" i="1"/>
  <c r="G118" i="1"/>
  <c r="G117" i="1"/>
  <c r="G116" i="1"/>
  <c r="L111" i="1" s="1"/>
  <c r="G37" i="1"/>
  <c r="G36" i="1"/>
  <c r="C33" i="1" s="1"/>
  <c r="G35" i="1"/>
  <c r="G34" i="1"/>
  <c r="G33" i="1"/>
  <c r="G32" i="1"/>
  <c r="C31" i="1" s="1"/>
  <c r="G31" i="1"/>
  <c r="G129" i="2"/>
  <c r="I129" i="2" s="1"/>
  <c r="C116" i="1"/>
  <c r="C120" i="1" s="1"/>
  <c r="G73" i="2"/>
  <c r="G30" i="2"/>
  <c r="I30" i="2" s="1"/>
  <c r="G31" i="2"/>
  <c r="I31" i="2" s="1"/>
  <c r="G32" i="2"/>
  <c r="G33" i="2"/>
  <c r="I33" i="2" s="1"/>
  <c r="G34" i="2"/>
  <c r="I34" i="2" s="1"/>
  <c r="G20" i="2"/>
  <c r="I20" i="2" s="1"/>
  <c r="G21" i="2"/>
  <c r="I21" i="2" s="1"/>
  <c r="G22" i="2"/>
  <c r="I22" i="2" s="1"/>
  <c r="G23" i="2"/>
  <c r="I23" i="2" s="1"/>
  <c r="G24" i="2"/>
  <c r="I24" i="2" s="1"/>
  <c r="G25" i="2"/>
  <c r="I25" i="2" s="1"/>
  <c r="G27" i="2"/>
  <c r="I27" i="2" s="1"/>
  <c r="G28" i="2"/>
  <c r="I28" i="2" s="1"/>
  <c r="G29" i="2"/>
  <c r="I29" i="2"/>
  <c r="C128" i="2"/>
  <c r="G108" i="2"/>
  <c r="G107" i="2"/>
  <c r="G106" i="2"/>
  <c r="C106" i="2" s="1"/>
  <c r="G134" i="2"/>
  <c r="I134" i="2" s="1"/>
  <c r="G131" i="2"/>
  <c r="I131" i="2" s="1"/>
  <c r="G132" i="2"/>
  <c r="I132" i="2" s="1"/>
  <c r="G133" i="2"/>
  <c r="I133" i="2" s="1"/>
  <c r="G130" i="2"/>
  <c r="C129" i="2"/>
  <c r="G135" i="2"/>
  <c r="J135" i="2" s="1"/>
  <c r="G136" i="2"/>
  <c r="J136" i="2" s="1"/>
  <c r="G47" i="1"/>
  <c r="C46" i="1" s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C81" i="1" s="1"/>
  <c r="G82" i="1"/>
  <c r="G83" i="1"/>
  <c r="G84" i="1"/>
  <c r="G85" i="1"/>
  <c r="G86" i="1"/>
  <c r="G87" i="1"/>
  <c r="G88" i="1"/>
  <c r="G35" i="2"/>
  <c r="I35" i="2" s="1"/>
  <c r="G36" i="2"/>
  <c r="I36" i="2" s="1"/>
  <c r="G37" i="2"/>
  <c r="I37" i="2" s="1"/>
  <c r="G38" i="2"/>
  <c r="I38" i="2" s="1"/>
  <c r="G39" i="2"/>
  <c r="I39" i="2" s="1"/>
  <c r="G41" i="2"/>
  <c r="H41" i="2" s="1"/>
  <c r="G42" i="2"/>
  <c r="G43" i="2"/>
  <c r="H43" i="2" s="1"/>
  <c r="G44" i="2"/>
  <c r="H44" i="2"/>
  <c r="G17" i="1"/>
  <c r="G18" i="1"/>
  <c r="G19" i="1"/>
  <c r="C18" i="1" s="1"/>
  <c r="G20" i="1"/>
  <c r="G21" i="1"/>
  <c r="G22" i="1"/>
  <c r="G16" i="1"/>
  <c r="C16" i="1" s="1"/>
  <c r="C23" i="1" s="1"/>
  <c r="J68" i="2"/>
  <c r="F44" i="5"/>
  <c r="D85" i="4"/>
  <c r="D77" i="4"/>
  <c r="D86" i="4"/>
  <c r="D53" i="4"/>
  <c r="D31" i="4"/>
  <c r="D32" i="4"/>
  <c r="I82" i="2"/>
  <c r="H85" i="2"/>
  <c r="J64" i="2"/>
  <c r="C41" i="2" l="1"/>
  <c r="C109" i="2"/>
  <c r="C30" i="2"/>
  <c r="I17" i="2"/>
  <c r="H42" i="2"/>
  <c r="I32" i="2"/>
  <c r="C147" i="2"/>
  <c r="C148" i="2" s="1"/>
  <c r="C88" i="2"/>
  <c r="C82" i="2"/>
  <c r="C69" i="2"/>
  <c r="C64" i="2"/>
  <c r="C18" i="2"/>
  <c r="C35" i="2"/>
  <c r="C135" i="2"/>
  <c r="C131" i="2"/>
  <c r="C103" i="2"/>
  <c r="C85" i="2"/>
  <c r="C71" i="2"/>
  <c r="C74" i="2"/>
  <c r="L12" i="2"/>
  <c r="C56" i="2"/>
  <c r="L49" i="2"/>
  <c r="H53" i="2"/>
  <c r="L27" i="1"/>
  <c r="C38" i="1"/>
  <c r="L12" i="1" s="1"/>
  <c r="C90" i="1"/>
  <c r="C106" i="1"/>
  <c r="L94" i="1"/>
  <c r="C45" i="2" l="1"/>
  <c r="C95" i="2"/>
  <c r="C139" i="2"/>
  <c r="L60" i="2"/>
  <c r="L99" i="2"/>
  <c r="L78" i="2"/>
  <c r="C122" i="1"/>
  <c r="C149" i="2" l="1"/>
</calcChain>
</file>

<file path=xl/comments1.xml><?xml version="1.0" encoding="utf-8"?>
<comments xmlns="http://schemas.openxmlformats.org/spreadsheetml/2006/main">
  <authors>
    <author>Francis</author>
  </authors>
  <commentList>
    <comment ref="C63" authorId="0" shapeId="0">
      <text>
        <r>
          <rPr>
            <b/>
            <sz val="9"/>
            <color indexed="81"/>
            <rFont val="Tahoma"/>
            <family val="2"/>
          </rPr>
          <t>Francis:</t>
        </r>
        <r>
          <rPr>
            <sz val="9"/>
            <color indexed="81"/>
            <rFont val="Tahoma"/>
            <family val="2"/>
          </rPr>
          <t xml:space="preserve">
educacion en genero
y comunicación
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Francis:</t>
        </r>
        <r>
          <rPr>
            <sz val="9"/>
            <color indexed="81"/>
            <rFont val="Tahoma"/>
            <family val="2"/>
          </rPr>
          <t xml:space="preserve">
educacion en genero y comunicación
</t>
        </r>
      </text>
    </comment>
  </commentList>
</comments>
</file>

<file path=xl/sharedStrings.xml><?xml version="1.0" encoding="utf-8"?>
<sst xmlns="http://schemas.openxmlformats.org/spreadsheetml/2006/main" count="1361" uniqueCount="571">
  <si>
    <t>Producto y sus atributos</t>
  </si>
  <si>
    <t xml:space="preserve">Producto </t>
  </si>
  <si>
    <t>Descripción del producto</t>
  </si>
  <si>
    <t xml:space="preserve">Unidad de medida            </t>
  </si>
  <si>
    <t xml:space="preserve">Medio de verificación                   </t>
  </si>
  <si>
    <t xml:space="preserve">Línea base                </t>
  </si>
  <si>
    <t xml:space="preserve">Meta total             </t>
  </si>
  <si>
    <t xml:space="preserve">Meta por trimestre                                                                                  </t>
  </si>
  <si>
    <t>Presupuesto</t>
  </si>
  <si>
    <t>Riesgo(s)</t>
  </si>
  <si>
    <t>Ene-Mar</t>
  </si>
  <si>
    <t>Abr-Jun</t>
  </si>
  <si>
    <t>Jul-Sep</t>
  </si>
  <si>
    <t>Oct-Dic</t>
  </si>
  <si>
    <t xml:space="preserve">MINISTERIO DE LA MUJER </t>
  </si>
  <si>
    <t xml:space="preserve">Actividades                                                                  </t>
  </si>
  <si>
    <t>Presupuesto por actividad</t>
  </si>
  <si>
    <t>Insumos</t>
  </si>
  <si>
    <t>Inversión/trimestre (RD$)</t>
  </si>
  <si>
    <t xml:space="preserve">Fuente de financiamiento         </t>
  </si>
  <si>
    <t>Est. programática</t>
  </si>
  <si>
    <t>Identificación</t>
  </si>
  <si>
    <t>Cantidad</t>
  </si>
  <si>
    <t>Costo unitario (RD$)</t>
  </si>
  <si>
    <t>Monto (RD$)</t>
  </si>
  <si>
    <t>Prog.</t>
  </si>
  <si>
    <t>Act.</t>
  </si>
  <si>
    <t>Objeto</t>
  </si>
  <si>
    <t>Cuenta</t>
  </si>
  <si>
    <t>Subcta.</t>
  </si>
  <si>
    <t>Auxiliar</t>
  </si>
  <si>
    <t xml:space="preserve">Unidad Rectora: </t>
  </si>
  <si>
    <t>Unidad Ejecutora:</t>
  </si>
  <si>
    <t xml:space="preserve">DIRECCION DE EDUCACION EN GENERO </t>
  </si>
  <si>
    <t>Eje Estratégico: END 2010  2030</t>
  </si>
  <si>
    <t>SOCIEDAD CON IGUALDAD DE DERECHOS Y OPORTUNIDADES</t>
  </si>
  <si>
    <t>Eje Estratégico: PEI 2016  2020</t>
  </si>
  <si>
    <t xml:space="preserve">CULTURA CON  IGUALDAD Y EQUIDAD ENTRE HOMBRES Y MUJERES. </t>
  </si>
  <si>
    <t>Objetivo General : END 2010  2030</t>
  </si>
  <si>
    <t xml:space="preserve">EDUCACION DE CALIDAD PARA TODOS Y TODAS </t>
  </si>
  <si>
    <t>Objetivos Estrategicos : PEI 2016  2020</t>
  </si>
  <si>
    <t xml:space="preserve"> FORTALECIMIENTO DEL EJERCICIO PLENO DE LOS DERECHOS DE LA MUJER.</t>
  </si>
  <si>
    <t>Fomento de la igualdad de genero en la educación y capacitación</t>
  </si>
  <si>
    <t>Incorporación de la Educación en Género</t>
  </si>
  <si>
    <t>Promocion de los Derechos a la Salud Integral, Salud Sexual y  Reproductiva de la Mujer </t>
  </si>
  <si>
    <t>Tabla No. 1</t>
  </si>
  <si>
    <t>PLAN ESTRATEGICO MINISTERIO DE LA MUJER  2015 2020</t>
  </si>
  <si>
    <t>ESTIMADO DE GASTOS DEMANDADOS PEI  AÑO 03</t>
  </si>
  <si>
    <t>POR EJE  Y OBJETIVOS ESTRATEGICOS</t>
  </si>
  <si>
    <t>LINEA DE ACCION Y  RESULTADOS</t>
  </si>
  <si>
    <t>(Valores en RD$)</t>
  </si>
  <si>
    <t xml:space="preserve"> EJE ESTRATEGICO  1: FORTALECIMIENTO INSTITUCIONAL</t>
  </si>
  <si>
    <t>Objetivos Estratégicos</t>
  </si>
  <si>
    <t xml:space="preserve">Lineas de Accion </t>
  </si>
  <si>
    <t xml:space="preserve">Resultados Esperados </t>
  </si>
  <si>
    <t>Total Gastos Demandados          Año 03</t>
  </si>
  <si>
    <t xml:space="preserve">Responsable </t>
  </si>
  <si>
    <t xml:space="preserve">1.1 Fortalecer los mecanismos de gestión y aumentar la capacidad institucional para mejorar la eficacia y eficiencia de los procesos con el propósito de lograr nuestra misión. </t>
  </si>
  <si>
    <t>1.1.1 Diseño y  ejecución de  políticas, normas, procesos, planes, programas  y proyectos internos que den respuesta a la misión institucional, en un contexto de trabajo en equipo y mejoramiento continuo.</t>
  </si>
  <si>
    <t xml:space="preserve">1.1.1.1 Optimizados los procesos de trabajo con orientación al logro de la misión, visión y objetivos institucionales. </t>
  </si>
  <si>
    <t>Planificacion y Desarrollo, RRHH, Administartiva Financiera.</t>
  </si>
  <si>
    <t>1.1.1.2 Incrementada la efectividad de la gestión institucional.</t>
  </si>
  <si>
    <t>Planificacion y Desarrollo</t>
  </si>
  <si>
    <t>1.1.1.3 Gestión orientada a resultados.</t>
  </si>
  <si>
    <t>1.1.1.4 Implementado el reglamento de aplicación de la Ley  86-99.</t>
  </si>
  <si>
    <t xml:space="preserve">Juridica </t>
  </si>
  <si>
    <t>1.1.1.5 Servicios ofrecidos a la ciudadanía mejorados.</t>
  </si>
  <si>
    <t>1.1.1.6  Mejorado el contenido y la imagen del portal de la institucion y los medio de divulgacion.</t>
  </si>
  <si>
    <t xml:space="preserve">Servicios de Comunicaciones </t>
  </si>
  <si>
    <t>1.1.1.7 Reorganizada administrativa y físicamente toda la estructura  del Ministerio</t>
  </si>
  <si>
    <t>Administrativa Financiera, Planificacion y Desarrollo</t>
  </si>
  <si>
    <t>1.1.2 Fortalecimiento de la gestión de recursos humanos que responda a las necesidades de la institución y al desarrollo y profesionalización del personal.</t>
  </si>
  <si>
    <t>1.1.2.1  Mejorado el desempeño laboral del personal.</t>
  </si>
  <si>
    <t>RRHH</t>
  </si>
  <si>
    <t>1.1.2.2 Gestión de Recursos Humanos eficiente y al servicio del desarrollo de la institución</t>
  </si>
  <si>
    <t>1.1.2.3 Personal evaluados anualmente y promovidos en base al mérito.</t>
  </si>
  <si>
    <t>1.1.2.4 Subsistemas de recursos humanos fortalecidos e implementados.</t>
  </si>
  <si>
    <t>1.1.2.5 Personal profesionalizado, incorporado al Sistema de Carrera Administrativa.</t>
  </si>
  <si>
    <t>1.1.2.6 Completado  el personal requeridos en cada dirección y departamento.</t>
  </si>
  <si>
    <t xml:space="preserve">1.2 Fortalecer el rol rector del Ministerio de la Mujer, promoviendo su naturaleza ante la sociedad. </t>
  </si>
  <si>
    <t>1.2.1. Promoción y divulgación del enfoque de igualdad y equidad de género en las políticas públicas</t>
  </si>
  <si>
    <t>1.2.1.1 Establecido el enfoque de género en las leyes y normativas del Estado.</t>
  </si>
  <si>
    <t>Coordinacion Intersectorial</t>
  </si>
  <si>
    <t>1.2.1.2. Acuerdos firmados e implementados  con organismos nacionales e internacionales en torno al fortalecimiento del enfoque de igualdad y equidad de  género</t>
  </si>
  <si>
    <t xml:space="preserve">1.2.1.3 Establecidos y fortalecidos los mecanismos de coordinación y articulación interinstitucional </t>
  </si>
  <si>
    <t>1.2.1.4. Fortalecida la articulación con la organizaciones de la Sociedad Civil , Gremios Profesionales y Academias</t>
  </si>
  <si>
    <t xml:space="preserve">1.2.1.5 Fortalecida  la gestión Municipal con la implementación de las politicas de género contenidas en la Ley 176-07  y otras normativas </t>
  </si>
  <si>
    <t>1.2.1.6. Fortalecida la coordinación interinstitucional con los actores nacionales e internacionales para garantizar el ejercicio de los derechos de la mujer migrante</t>
  </si>
  <si>
    <t xml:space="preserve">Defensoria de los Derechos de la Mujer </t>
  </si>
  <si>
    <t>1.2.2 Desarrollo de campañas de sensibilización y promoción del rol rector del MMujer.</t>
  </si>
  <si>
    <t>1.2.2.1 Mejorada la percepción de la sociedad en torno a la misión del MMujer.</t>
  </si>
  <si>
    <t xml:space="preserve">Sub-Total Objetivo Estratégico 1  </t>
  </si>
  <si>
    <t xml:space="preserve">  ==========&gt;</t>
  </si>
  <si>
    <t>EJE ESTRATEGICO  2 : IGUALDAD Y EQUIDAD DE GENERO</t>
  </si>
  <si>
    <t>2.1 Contribuir al fortalecimiento del ejercicio pleno de los derechos de la mujer mediante la implementación de  procesos, mecanismos y acciones para el logro de la plena autonomía física, política y economía en todas las esferas del país.</t>
  </si>
  <si>
    <t>2.1.1 Establecimiento de los criterios de priorización de las necesidades de la mujer  para la consecución de sus autonomías a nivel nacional</t>
  </si>
  <si>
    <t>2.1.1.1  Propuestas elaboradas con base a los criterios de priorización definidos mediante el diagnóstico realizado.</t>
  </si>
  <si>
    <t>Defensoria  de los Derechos de la Mujer</t>
  </si>
  <si>
    <t>2.1.1.2 Elaborada propuesta para la inserción de sistemas de medidas del trabajo no remunerado de las mujeres y los hombres en los Indicadores y las Cuentas Nacionales.</t>
  </si>
  <si>
    <t>2.1.1.3 identificado los conocimientos y las informaciones que tienen las mujeres acerca de sus derechos, así como la vivencia cotidiana de estos.</t>
  </si>
  <si>
    <t>2.1.2 Desarrollo de estrategias para impulsar y promover  la creación de mecanismos que contribuyan con el fortalecimiento de la autonomía política y económica de la mujer.</t>
  </si>
  <si>
    <t>2.1.2.1 Incrementada  la representación  de la mujer en los espacios   de toma de decisiones en los ámbitos políticos y económicos.</t>
  </si>
  <si>
    <t xml:space="preserve">2.1.2.2 Mujeres participando en la propiedad de los medios de producción. </t>
  </si>
  <si>
    <t xml:space="preserve">2.1.2.3 Revalorizada la visión y difusión  de la proyección de la imagen de la mujer. </t>
  </si>
  <si>
    <t xml:space="preserve">servicios de Comunicaciones </t>
  </si>
  <si>
    <t>2.1.3 Elaboración de propuestas de normativas y políticas públicas  con el propósito de alcanzar el fortalecimiento de la autonomía política y económica de la mujer a nivel nacional</t>
  </si>
  <si>
    <t>2.1.3.1 Elaboradas e implementadas  propuestas de normativas y políticas públicas, que contribuyan con el fortalecimiento de la autonomía  política y económica de la mujer</t>
  </si>
  <si>
    <t xml:space="preserve">2.1.4 Promoción y protección  de  la  salud  de  las  mujeres  y  de  sus  derechos  sexuales  y reproductivos, como parte del desarrollo de su autonomía física durante todo su  ciclo  de  vida . </t>
  </si>
  <si>
    <t>2.1.4.1 Creadas las condiciones en las instituciones públicas y privadas para la efectividad de la lactancia materna.</t>
  </si>
  <si>
    <t xml:space="preserve">2.1.4.2  Reducidos los embarazos en adolescentes.  </t>
  </si>
  <si>
    <t>2.1.4.3 Mejorada la salud sexual y reproductiva de las mujeres.</t>
  </si>
  <si>
    <t xml:space="preserve">2.1.5 Promoción de los derechos de la mujer a través de la incorporación de la perspectiva de igualdad y equidad de género en la curricula educativa, desde un enfoque de Derechos Humanos. </t>
  </si>
  <si>
    <t>2.1.5.3. Población sensibilizada y capacitada sobre género, prevención a la violencia contra la mujer e intrafamiliar.</t>
  </si>
  <si>
    <t>2.1.5.4. Población sensibilizada y capacitada sobre Masculinidad</t>
  </si>
  <si>
    <t>2.1.5.5. Mujeres capacitadas en formacion politica</t>
  </si>
  <si>
    <t xml:space="preserve">2.1.5.6 Incrementado al acceso de las mujeres a la capacitación en las TICs, </t>
  </si>
  <si>
    <t>Tecnologia de la Informacion y la Comunicacion</t>
  </si>
  <si>
    <t xml:space="preserve">2.1.6 Seguimiento y evaluación de la incorporación de la perspectiva de igualdad y equidad de género en las políticas públicas. </t>
  </si>
  <si>
    <t xml:space="preserve">2.1.6.1. Diseñado el instrumentos que permitan la participación de la ciudadanía  en la medición del cumplimiento de las políticas de Igualdad y Equidad de Género </t>
  </si>
  <si>
    <t>2.1.6.2 Mejoradas las políticas de igualdad y equidad de género como resultado del seguimiento y evaluación de las políticas.</t>
  </si>
  <si>
    <t>2.1.6.3 Desarrollados los índices de cumplimiento y satisfacción ciudadana.</t>
  </si>
  <si>
    <t>Sub-Total Objetivo Estratégico 2</t>
  </si>
  <si>
    <t>EJE ESTRATEGICO 3 : SISTEMA INTEGRAL DE PROCTECCION A LA MUJER</t>
  </si>
  <si>
    <t>3.1. Contribuir con la implementación de políticas públicas de detección,  prevención, atención y sanción de violencia contra las mujeres en todo su ciclo de vida para erradicar cualquier forma de violencia.</t>
  </si>
  <si>
    <t>3.1.1.  Fortalecimiento de la calidad y la cobertura de las políticas y programas de prevención y atención integral a las mujeres, incluyendo las niñas.</t>
  </si>
  <si>
    <t>3.1.1.1 Reducidos los índices de violencia contra las mujeres incluyendo las niñas.</t>
  </si>
  <si>
    <t xml:space="preserve">Promocion y Defensa de los Derechos de la Mujer, Promocion y Defensa de los Derechos de la Mujer, Comunicaciones  </t>
  </si>
  <si>
    <t>3.1.1.2 Aumentada la tasa de denuncias de violencia  contra las mujeres incluyendo las niñas.</t>
  </si>
  <si>
    <t>3.1.1.3 Fortalecidas las Instituciones a nivel nacional y local en la implementación de programas para prevenir la violencia contra las mujeres incluyendo las niñas.</t>
  </si>
  <si>
    <t>Promocion y Defensa de los Derechos de la Mujer , OPM y OMM</t>
  </si>
  <si>
    <t>3.1.1.4 Mejorada la cobertura y atención de los servicios ofrecidos a las mujeres.</t>
  </si>
  <si>
    <t xml:space="preserve">Promocion y Defensa de los Derechos de la Mujer </t>
  </si>
  <si>
    <t>3.1.1.5 Sistema de Registro Unico de estadistica sobre violencia de las mujeres y las niñas.</t>
  </si>
  <si>
    <t>3.1.2 Desarrollo de una acción educativa permanente para la prevención de la violencia contra las mujeres que involucren a las escuelas, los centros de formación técnica, las universidades, centros de trabajo, gobiernos locales, ONGs, organizaciones comunitarias y los medios de comunicación en los ámbitos nacional y local.</t>
  </si>
  <si>
    <t xml:space="preserve">3.1.2.1 Ampliados los programas de sensibilización sobre una cultura de paz y el buen trato a nivel nacional dirigido a grupos específicos de mujeres, niñas y adolescentes, hombres, comunicador, educador. </t>
  </si>
  <si>
    <t>Fomento de la igualdad de genero en la educación y capacitación,</t>
  </si>
  <si>
    <t>3.1.2.2. Población sensibilizada e informada sobre la prevención y atención a la violencia contra la mujer e intrafamiliar.</t>
  </si>
  <si>
    <t>3.1.3.  Ejecución de acciones de prevención y atención a la VCM en las provincias con mayor prevalencia o tendencia creciente en los últimos cinco años.</t>
  </si>
  <si>
    <t>3.1.3.1 Fortalecida  la capacidad de proteccion y atención a las mujeres, sus hijos e hijas, victimas de violencia, mediante el aumento del numero de Casas de Acogida</t>
  </si>
  <si>
    <t>Coordinacion de Casas de Acogida</t>
  </si>
  <si>
    <t>3.1.3.2 Fortalecida   la capacidad de prevención y atención de las Oficinas Provinciales y municipales de la Mujer.</t>
  </si>
  <si>
    <t>Coordinacion de OPM y OMM</t>
  </si>
  <si>
    <t>3.1.3.3  Reducidos los índices de violencia contra las mujeres a nivel provincial.</t>
  </si>
  <si>
    <t>Promocion y Defensa de los Derechos de la Mujer, Coordinacion de OPM y OMM</t>
  </si>
  <si>
    <t>3.1.3.4 Reducidos los casos  de tráfico ilícito y trata de personas.</t>
  </si>
  <si>
    <t>3.1.4 Articular las acciones interinstitucionales, a fin de lograr una respuesta oportuna y efectiva, mediante un esquema nacional de referencia y contra referencia (que por cualquier institución del sistema que entren las mujeres y las niñas, reciban  todos los servicios que amerite el caso).</t>
  </si>
  <si>
    <t xml:space="preserve">3.1.4.1 Articulado los protocolos de atención y el accionar de los actores del CONAPLUVI, en el manejo de los casos en cada jurisdicción </t>
  </si>
  <si>
    <t xml:space="preserve">Promocion y Defensa de los Derechos de la Mujer, </t>
  </si>
  <si>
    <t>3.1.4.2 Evaluado y reformulado el Plan Estratégico de CONAPLUVI.</t>
  </si>
  <si>
    <t>3.1.4.3 Mujeres egresadas de casas de acogida con un nuevo proyecto de vida.</t>
  </si>
  <si>
    <t>Promocion y Defensa de los Derechos de Casas de Acogida</t>
  </si>
  <si>
    <t>3.1.4.4 Actores responsables comprometidos con el sistema de reinsercion social</t>
  </si>
  <si>
    <t>3.1.5. Desarrollo de la capacidad y la calidad de la respuesta institucional para un abordaje integral de la VCM, para  garantizar los derechos  y  el acceso a la justicia de mujeres víctimas.</t>
  </si>
  <si>
    <t>3.1.5.1 Fortalecida la protección y defensa a las mujeres víctimas de violencia y  testigos.</t>
  </si>
  <si>
    <t>3.1.5.2 Garantizados los derechos humanos de las mujeres a través del sistema de administración de justicia.</t>
  </si>
  <si>
    <r>
      <t>3.1.5.3 Mejorada la atención de las mujeres víctimas de violencia a través del fortalecimiento de las capacidades de los servidores públicos del Sistema Nacional de Atención a Victimas</t>
    </r>
    <r>
      <rPr>
        <sz val="11"/>
        <rFont val="Calibri"/>
        <family val="2"/>
        <scheme val="minor"/>
      </rPr>
      <t>.</t>
    </r>
  </si>
  <si>
    <t>Sub-Total Objetivo Estratégico 3</t>
  </si>
  <si>
    <t xml:space="preserve"> EJE ESTRATEGICO 4 : SEGUIMIENTOS Y MONITOREO DE LOS CONVENIOS Y COMPROMISOS INTERNACIONALES</t>
  </si>
  <si>
    <t>Total Gastos Demandados          Año 01</t>
  </si>
  <si>
    <t>4.1. Promover el cumplimiento de los convenios y compromisos asumidos por la nación.</t>
  </si>
  <si>
    <t xml:space="preserve">4.1.1 Fortalecimiento de los procesos de seguimiento e incidencia en las instituciones  del Estado, corresponsables para el cumplimiento de los convenios y  compromisos Internacionales del país en materia de género. </t>
  </si>
  <si>
    <t>4.1.1.1  implementados  los convenios y acuerdos a los que ha arribado el país</t>
  </si>
  <si>
    <t xml:space="preserve">Relaciones Internacionales </t>
  </si>
  <si>
    <t>4.1.1.2 Informe del nivel de ejecucion de los acuerdos y convenios implementados.</t>
  </si>
  <si>
    <t>4.1.2.  Promover el conocimiento de los contenidos de los diferentes convenios y resoluciones de manera que la población en general conozca y aplique las herramientas</t>
  </si>
  <si>
    <t>4.1.2.1  Ciudadanía apoderada de los derechos o servicios que les asisten producto de los convenios y acuerdos contraídos por la nación.</t>
  </si>
  <si>
    <t>Sub-Total Objetivo Estratégico 4</t>
  </si>
  <si>
    <t>Total Objetivos Estratégicos</t>
  </si>
  <si>
    <t>Fomento de la Capacitación en Género</t>
  </si>
  <si>
    <t>Apoyar a las organizaciones sin fines de lucro cuyas actividades están orientadas a fomentar la equidad e igualdad de Género</t>
  </si>
  <si>
    <t>Organizaciones Sin Fines de Lucro</t>
  </si>
  <si>
    <t>Atención a  mujeres victimas de violencia intrafamiliar y de genero con sus hijos/as.</t>
  </si>
  <si>
    <t xml:space="preserve">Casas de acogida para victimas de violencia habilitadas </t>
  </si>
  <si>
    <t xml:space="preserve">incremento del numero de   víctimas de violencia de género e intrafamiliar que acceden a los servicios de las Casas de Acogida. </t>
  </si>
  <si>
    <t xml:space="preserve">Dar  albergue seguro,  de manera temporal, a las mujeres ,niños, niñas y adolescentes victimas de violencia contra la Mujer e intrafamiliar o domestica. </t>
  </si>
  <si>
    <r>
      <rPr>
        <b/>
        <sz val="14"/>
        <color rgb="FF000000"/>
        <rFont val="Arial"/>
        <family val="2"/>
      </rPr>
      <t xml:space="preserve">Casas de Refugio y Protección </t>
    </r>
    <r>
      <rPr>
        <sz val="14"/>
        <color rgb="FF000000"/>
        <rFont val="Arial"/>
        <family val="2"/>
      </rPr>
      <t xml:space="preserve">                          Instituir las Casas de Acogida o Refugios en todo el territorio nacional, que servirán de albergue a las mujeres, niños, niñas y adolescentes, víctimas de violencia intrafamiliar o doméstica.</t>
    </r>
  </si>
  <si>
    <t>98 000 00</t>
  </si>
  <si>
    <t>Administración de Contribuciones Especiales.</t>
  </si>
  <si>
    <t>Mejoramiento de las condiciones  para la atención integral de la salud sexual y reproductiva de adolescentes y jóvenes, con énfasis en  embarazo, mortalidad materna, violencia intra-familiar y VIH/SIDA.</t>
  </si>
  <si>
    <t>Coordinación con las  Casas de Acogida   para ofrecer cuidados primarios básicos a las mujeres víctimas de VBG y VIF.</t>
  </si>
  <si>
    <t>Formación de agentes multiplicadores en salud sexual y reproductiva.</t>
  </si>
  <si>
    <t>Funcionamiento del centro piloto de formación en salud sexual y reproductiva para adolescentes y jóvenes.</t>
  </si>
  <si>
    <t>Difusión  de  campaña de comunicación social dirigida a promover el empoderamiento de las mujeres en referencia al derecho a la salud y los derechos sexuales y reproductivos.</t>
  </si>
  <si>
    <t>Formación del  personal de   Salud Sexual y Reproductiva  para Adolescentes y Mujeres Jóvenes,  para la implementacion  Políticas y Normativas</t>
  </si>
  <si>
    <t>Funcionamiento del comité intersectorial de promoción la política  de prevención de embarazos en adolescente y salud sexual y reproductiva de adolescentes y jóvenes.</t>
  </si>
  <si>
    <t xml:space="preserve">Cumplimiento de la Política Nacional  de Prevención de Embarazos en Adolescente y Servicios Salud Sexual y Reproductiva  para Adolescentes y Mujeres Jóvenes.  </t>
  </si>
  <si>
    <t>Sensibilizar a tomadores de decisión en torno a la Política Nacional  de Prevención de Embarazos en Adolescente y Servicios Salud Sexual y Reproductiva  para para Adolescentes y Mujeres Jóvenes</t>
  </si>
  <si>
    <r>
      <rPr>
        <b/>
        <sz val="14"/>
        <color rgb="FF000000"/>
        <rFont val="Arial"/>
        <family val="2"/>
      </rPr>
      <t xml:space="preserve">Promoción de la Salud Sexual y Reproductiva.                             </t>
    </r>
    <r>
      <rPr>
        <sz val="14"/>
        <color rgb="FF000000"/>
        <rFont val="Arial"/>
        <family val="2"/>
      </rPr>
      <t xml:space="preserve"> Promover el ejercicio pleno de los derechos a la salud  sexual y reproductiva, como parte de los derechos humanos </t>
    </r>
  </si>
  <si>
    <t>15 000 02</t>
  </si>
  <si>
    <t>Realización de un  seminario Internacional sobre salud de la mujer, orientado a generar políticas públicas sobre genero, mujer y salud.</t>
  </si>
  <si>
    <t xml:space="preserve">Vigilancia social de la aplicación de la Ley General de Salud y su marco regulatorio con énfasis en la salud de las mujeres .  </t>
  </si>
  <si>
    <t>Definición y aplicación de la  políticas, planes, programas y normativas en el marco de la Ley General de Salud, enfatizando en  la salud de las mujeres y con perspectiva de género.</t>
  </si>
  <si>
    <r>
      <t xml:space="preserve">Promoción y de los Derechos a la Salud Integral de la Mujer.                                     </t>
    </r>
    <r>
      <rPr>
        <sz val="14"/>
        <color rgb="FF000000"/>
        <rFont val="Arial"/>
        <family val="2"/>
      </rPr>
      <t>Contribuir  a mejorar el acceso y la calidad de los servicios de salud dirigidos a la mujer y el acceso universal a la salud integral, como una condición indispensable para garantizar la participación plena de las mujeres.</t>
    </r>
  </si>
  <si>
    <t>15 000 01</t>
  </si>
  <si>
    <t xml:space="preserve">Promoción de los Derechos a la Salud Integral, Salud Sexual y Reproductiva  de la Mujer </t>
  </si>
  <si>
    <t xml:space="preserve">Proyectos </t>
  </si>
  <si>
    <t>13 000 05</t>
  </si>
  <si>
    <t>Vigilancia social para la mejora y fortalecimiento del acceso y capacitación de la mujer dominicana para aprovechar los beneficios de  las TIC</t>
  </si>
  <si>
    <t xml:space="preserve">Formulación de lineamientos de políticas para incrementar el nivel de autonomía económica de las mujeres en la Republica Dominicana. </t>
  </si>
  <si>
    <t>Integración de la Comunidad de los Alcarrizos a los trabajos del Centro  de Los Alcarrizos, al centro de capacitación.</t>
  </si>
  <si>
    <t xml:space="preserve">Mujeres con habilidades y capacidades desarrolladas de manera integral. </t>
  </si>
  <si>
    <t>Fortalecer  el Centro de Capacitación Integral de Los Alcarrizos.</t>
  </si>
  <si>
    <t xml:space="preserve">Implementacion del  acuerdo interinstitucional con el Instituto de Crédito Cooperativo (IDECOOP). </t>
  </si>
  <si>
    <t xml:space="preserve">Coordinar la  firma de un acuerdo interinstitucional con el Instituto de Crédito Cooperativo (IDECOOP). </t>
  </si>
  <si>
    <t>Integración de las mujeres a la producción  en el ámbito local y territorial.</t>
  </si>
  <si>
    <t>Reactivar los convenios con Promipyme  y el Banco Agrícola, Pro Industria  y diseñar un plan de acción para su ejecución</t>
  </si>
  <si>
    <t>Cobertura de la seguridad social para las trabajadoras domésticas e inclusión de mujeres en el plan subsidiado de salud.</t>
  </si>
  <si>
    <t>Participación del Ministerio de la Mujer  en los espacios de coordinación, diseño y ejecución de las políticas sociales.</t>
  </si>
  <si>
    <t>Presentación a las instituciones  crediticias de  propuesta  de las  normativas y metodología , de acceso a la capacitación  y al crédito con enfoque de genero.</t>
  </si>
  <si>
    <t>Diseñar y elaborar   una propuesta de  las normativas y metodología con enfoque de genero, de acceso a la capacitación  y al crédito  para ser presentadas a las instituciones  crediticias.</t>
  </si>
  <si>
    <r>
      <rPr>
        <b/>
        <sz val="14"/>
        <color theme="1"/>
        <rFont val="Arial"/>
        <family val="2"/>
      </rPr>
      <t xml:space="preserve">Promoción y Fomento  Derechos Económicos,  Sociales y Culturales.     </t>
    </r>
    <r>
      <rPr>
        <sz val="14"/>
        <color theme="1"/>
        <rFont val="Arial"/>
        <family val="2"/>
      </rPr>
      <t xml:space="preserve">                                                                      Promover el empoderamiento individual y colectivo de las mujeres, de manera que en el ejercicio de sus derechos como ciudadanas se apropien, controlen y accedan los recursos económicos, sociales, culturales en los ámbitos nacional y local en condiciones  de equidad e  igualdad.</t>
    </r>
  </si>
  <si>
    <t>13 000 03</t>
  </si>
  <si>
    <t xml:space="preserve">Casos procesados por violación de derechos </t>
  </si>
  <si>
    <t xml:space="preserve">Población atendida en el programa  de prevención de la violencia de género y  sensibilizada sobre no violencia </t>
  </si>
  <si>
    <t xml:space="preserve">Unidades de Atención Integral a victimas de violencia contra la mujer </t>
  </si>
  <si>
    <t>Incremento del número de víctimas de violencia intrafamiliar y contra la mujer   que reciben atención integral satisfactoria.</t>
  </si>
  <si>
    <t>Funcionamiento de la  línea Emergencia.</t>
  </si>
  <si>
    <t xml:space="preserve">Fiscalías, destacamentos policiales, oficinas provinciales y hospitales atienden de forma satisfactoria a víctimas de violencia, mujeres, niños, niñas y adolescentes </t>
  </si>
  <si>
    <t>Sensibilización de los prestatario de servicios  en la ruta crítica de la violencia contra las mujeres.</t>
  </si>
  <si>
    <t>promoción del diseño y revisión del Modelo de Calidad de los servicios ofrecidos por las UNAIVIM.</t>
  </si>
  <si>
    <t xml:space="preserve">Ampliar  las coordinaciones intersectoriales de monitoreo y desarrollo de programas de Prevención y Atención Integral a la Violencia Contra la Mujer N.N.A y seguimiento a casos.                                                                
</t>
  </si>
  <si>
    <r>
      <t xml:space="preserve">Prevención y Atención a la Violencia contra la Mujer  e Intrafamiliar.                                          </t>
    </r>
    <r>
      <rPr>
        <sz val="14"/>
        <color theme="1"/>
        <rFont val="Arial"/>
        <family val="2"/>
      </rPr>
      <t xml:space="preserve">Coordinar y articular los esfuerzos de las instituciones y organismos comprometidos con la atención, prevención, intervención y seguimiento de las víctimas de violencia intrafamiliar y de género. </t>
    </r>
  </si>
  <si>
    <t>13 000 02</t>
  </si>
  <si>
    <t>Prevención y Defensoría de los Derechos de la Mujer</t>
  </si>
  <si>
    <t>13 000 00</t>
  </si>
  <si>
    <t>Mujeres políticas capacitadas en procesos de desarrollo local y gobernabilidad.</t>
  </si>
  <si>
    <t>Formación de mujeres políticas y lideresas</t>
  </si>
  <si>
    <t>Fortalecer y Consolidar  la Escuela de Capacitación Política para Mujeres.</t>
  </si>
  <si>
    <r>
      <rPr>
        <b/>
        <sz val="14"/>
        <color rgb="FF000000"/>
        <rFont val="Arial"/>
        <family val="2"/>
      </rPr>
      <t xml:space="preserve">Escuela de Capacitación Política.   </t>
    </r>
    <r>
      <rPr>
        <sz val="14"/>
        <color rgb="FF000000"/>
        <rFont val="Arial"/>
        <family val="2"/>
      </rPr>
      <t xml:space="preserve">                                                                       Conducir los procesos de capacitación del Ministerio de la Mujer, de manera continua, potenciando en todo momento la capacitación política de las mujeres</t>
    </r>
    <r>
      <rPr>
        <b/>
        <sz val="14"/>
        <color rgb="FF000000"/>
        <rFont val="Arial"/>
        <family val="2"/>
      </rPr>
      <t xml:space="preserve">. </t>
    </r>
  </si>
  <si>
    <t>12 000 03</t>
  </si>
  <si>
    <t>Sensibilización en el enfoque de igualdad y equidad de  género a los docentes de educación superior,  técnica y escuelas especializadas.</t>
  </si>
  <si>
    <t>Formación de Docentes para la educación con perspectiva de genero (niveles inicial, básica y media)</t>
  </si>
  <si>
    <t xml:space="preserve">Realización de  encuentros  sobre dialogo educativo acerca de practicas educativas  de la enseñanza con contenido s sexista y discriminatorios que fomentan la violencia . </t>
  </si>
  <si>
    <t>Realización de Conferencia Magistral  sobre enfoque de igualdad y equidad de genero dirigida a la comunidad educativa.</t>
  </si>
  <si>
    <t xml:space="preserve">Capacitación a profesores  de la educación pública    en enfoque de igualdad y equidad de genero y de derechos humanos. </t>
  </si>
  <si>
    <t>Capacitación a equipo de facilitadores para formar  profesores/as  de la educación pública, para promover   la  incorporación  el enfoque de  igualdad y equidad de genero y de derechos humanos.  en las practicas educativas.,</t>
  </si>
  <si>
    <t>Fortalecer la formación, profesionalización y capacitación con la incorporación del enfoque de  equidad e igualdad de género y de derechos humanos  en el servicio de los docentes  y los formadores de docentes de la educación  pública.</t>
  </si>
  <si>
    <r>
      <rPr>
        <b/>
        <sz val="14"/>
        <color rgb="FF000000"/>
        <rFont val="Arial"/>
        <family val="2"/>
      </rPr>
      <t>Fomento de la Capacitación   en Género</t>
    </r>
    <r>
      <rPr>
        <sz val="14"/>
        <color rgb="FF000000"/>
        <rFont val="Arial"/>
        <family val="2"/>
      </rPr>
      <t xml:space="preserve">                                                          Sensibilizar, educar y capacitar a  grupos prioritarios sobre el enfoque de género, la violencia contra la mujer e intrafamiliar, mujer y política, en el ámbito  nacional.  incidir en:  Grupos que impactan  por la magnitud  de la población que atienden..</t>
    </r>
  </si>
  <si>
    <t>12 000 02</t>
  </si>
  <si>
    <t xml:space="preserve">Asistencia  técnica a las instituciones  de educación superior,  técnica y escuelas especializadas   sobre el diseño de la  currícula desde un enfoque de igualdad y  equidad de género </t>
  </si>
  <si>
    <t>Asistencia  técnica a las instituciones  educativas de los niveles inicial, básico y medio para el fortalecimiento  del enfoque de igualdad y  equidad de género en la currícula..</t>
  </si>
  <si>
    <t xml:space="preserve">Transversalización del enfoque de igualdad y equidad de genero en la Curricula de las carreras técnicas del  Instituto de Formación Técnica Profesional (INFOTEP), </t>
  </si>
  <si>
    <t>Transversalización del enfoque de género en las Currículas de las carreras educativas  de los  niveles técnico y superior :Universidad Autónoma de Santo Domingo (UASD), Fuerzas Armadas (FF.AA), Policía Nacional (P.N.), Escuela de la Penitenciaría y de la Magistratura..</t>
  </si>
  <si>
    <t xml:space="preserve">Socialización y validación de la propuesta estratégica para la incorporación del enfoque de igualdad y equidad de genero en la Curricula de los niveles inicial básico y medio </t>
  </si>
  <si>
    <t xml:space="preserve">Incorporar al proceso de transversalización del enfoque de género en la Currícula de las carreras educativas  de los  niveles inicial, básico, medio, técnico y  superior en: </t>
  </si>
  <si>
    <r>
      <t xml:space="preserve">Incorporación de la Educación en Genero  </t>
    </r>
    <r>
      <rPr>
        <sz val="14"/>
        <color rgb="FF000000"/>
        <rFont val="Arial"/>
        <family val="2"/>
      </rPr>
      <t>Articulación con las  Instituciones  educativas  publicas y privadas para promover la inserción en sus currículas el enfoque  de igualdad y equidad de género</t>
    </r>
  </si>
  <si>
    <t>12 000 01</t>
  </si>
  <si>
    <t>Fomento de  la Igualdad de Genero en la Educación y la Capacitación.</t>
  </si>
  <si>
    <t>12 000 00</t>
  </si>
  <si>
    <t>Informes sobre el avance en el cumplimiento y ejecución del PLANEG II.</t>
  </si>
  <si>
    <t>Evaluación y  seguimiento  al  cumplimiento  y ejecución del  PLANEG II</t>
  </si>
  <si>
    <t>Sistema de seguimiento y monitoreo del PLANEG II funcionando en las  sectoriales.</t>
  </si>
  <si>
    <t>Sistema de seguimiento de PLANEG II  implementado en las  sectoriales.</t>
  </si>
  <si>
    <r>
      <t xml:space="preserve">Seguimiento a la implementacion de la Política Transversal de Genero   </t>
    </r>
    <r>
      <rPr>
        <sz val="12"/>
        <color rgb="FF000000"/>
        <rFont val="Arial"/>
        <family val="2"/>
      </rPr>
      <t>Monitoreo  y  seguimiento a la implementación y ejecución de la política de género plasmada en el Plan Nacional de Igualdad y Equidad de Género –PLANEG II</t>
    </r>
  </si>
  <si>
    <t>11 000 04</t>
  </si>
  <si>
    <t>Promoción de la capacitación y formación  en materia de genero, en el  exterior  del personal gerencial y medio  de la  institución.</t>
  </si>
  <si>
    <t>Participación  en los espacios y mecanismos de debates  internacional dirigido a lograr la igualdad  y equidad de genero</t>
  </si>
  <si>
    <t>Implementacion de los instrumentos internacionales en materia de genero, ratificados por el Estado Dominicano.</t>
  </si>
  <si>
    <t>Presentación de informes de seguimiento de los acuerdos internacionales suscritos por el Estado Dominicano sobre los derechos de las mujeres.</t>
  </si>
  <si>
    <t>Formulación de propuesta metodológica para el seguimiento de los compromisos internacionales de género.</t>
  </si>
  <si>
    <t xml:space="preserve"> </t>
  </si>
  <si>
    <r>
      <t xml:space="preserve">Aplicación y Seguimiento a Convenios                                                                                                                                                                                                </t>
    </r>
    <r>
      <rPr>
        <sz val="14"/>
        <color rgb="FF000000"/>
        <rFont val="Arial"/>
        <family val="2"/>
      </rPr>
      <t>Seguimiento a los compromisos internacionales contraídos por el país en materia de genero.</t>
    </r>
  </si>
  <si>
    <t>11 000 03</t>
  </si>
  <si>
    <t>Asistencia técnica a las instituciones Sin Fines de Lucro  y a los Gobiernos Locales, sobre la transversalización del enfoque de género  para lograr Incorporación de una cultura de igualdad y equidad de genero</t>
  </si>
  <si>
    <t>Firma de acuerdos con  ayuntamientos del país para la instalación de las Oficinas de Equidad de Género y Desarrollo (OEGDs).</t>
  </si>
  <si>
    <t xml:space="preserve">Capacitación de  los/as funcionarios/as  y/o personal administrativo de los ayuntamientos  con el propósito de  Transversalizar el género en los planes y programas,  </t>
  </si>
  <si>
    <t>Promover e incidir, para que en los planes, programas y proyectos de los gobiernos locales se tranversalice la perspectiva de género</t>
  </si>
  <si>
    <t xml:space="preserve">Coordinar y dar  seguimiento a las Mesas Locales Nacionales de Seguridad, Ciudadanía y Género.  </t>
  </si>
  <si>
    <t xml:space="preserve">Coordinar y articular  acciones con instituciones de la sociedad civil y gremiales para promover el avance de las mujeres. </t>
  </si>
  <si>
    <t>Establecer acuerdos interinstitucionales y con organizaciones de la sociedad civil para propiciar la incorporación, implementación y seguimiento de las políticas púbicas de género.</t>
  </si>
  <si>
    <r>
      <rPr>
        <b/>
        <sz val="14"/>
        <color rgb="FF000000"/>
        <rFont val="Arial"/>
        <family val="2"/>
      </rPr>
      <t xml:space="preserve">Articulación con la Sociedad Civil y los Gobiernos Locales.                                            </t>
    </r>
    <r>
      <rPr>
        <sz val="14"/>
        <color rgb="FF000000"/>
        <rFont val="Arial"/>
        <family val="2"/>
      </rPr>
      <t xml:space="preserve"> Establecer acuerdos interinstitucionales y con organizaciones de la sociedad civil para propiciar la incorporación, implementación y seguimiento de las políticas púbicas de género.</t>
    </r>
  </si>
  <si>
    <t>11 000 02</t>
  </si>
  <si>
    <t>Revisión y actualización del Plan Nacional del CIPROM y del  Decreto que lo  crea.</t>
  </si>
  <si>
    <t xml:space="preserve">Prevención y atención brindada en situaciones de vulnerabilidad y violencia de género relacionada con viajes irregulares, trata y tráfico ilícito  de personas, </t>
  </si>
  <si>
    <t>Campaña de difusión de   la Ley 137-03 Sobre Tráfico Ilícito y Trata de Personas,</t>
  </si>
  <si>
    <t>Fortalecimiento de las capacidades nacionales para la prevención y atención de trafico ilícito y trata de personas.</t>
  </si>
  <si>
    <t xml:space="preserve">Sensibilización de los  sectores involucrado y a la población sobre  los puntos de orientación de migración </t>
  </si>
  <si>
    <t>Diplomado de Trafico Ilícito  y Trata de Personas  impartido.</t>
  </si>
  <si>
    <t xml:space="preserve">Promover la aplicación de la  Normativa Nacional    Sobre Trafico Ilícito  y Trata de Personas,  mediante procesos de prevención y protección. a victimas de trafico ilícito y Trata de personas. </t>
  </si>
  <si>
    <t>Incorporación del enfoque de igualdad y equidad de género  en el marco jurídico nacional e institucional</t>
  </si>
  <si>
    <t xml:space="preserve">Sensibilización de las autoridades políticas sobre su responsabilidad de incluir de manera explícita el enfoque de  igualdad y equidad de genero en todo el  marco jurídico e institucional del Estado. </t>
  </si>
  <si>
    <t>Presentar, a las instituciones de los Poderes del Estado y de la Sociedad Civil,  propuestas de  adecuación del Marco Jurídico  para la incorporación del enfoque de igualdad y equidad de genero.</t>
  </si>
  <si>
    <t>Asistencia técnica a las instituciones publicas y privadas para la transversalización del enfoque de género y lograr incorporación de una cultura de igualdad y equidad de genero</t>
  </si>
  <si>
    <t>Instituciones públicas reciben asistencia técnica sobre la transversalización de una cultura de igualdad y equidad de genero.</t>
  </si>
  <si>
    <t>Brindar asistencia técnica a las instituciones publicas para propiciar las condiciones de que se transversalice  enfoque de género en la planificación estratégica de  instituciones del sector público e incorporar el enfoque de igualdad y equidad de genero en las políticas, planes y programas  que desarrollan.</t>
  </si>
  <si>
    <r>
      <t xml:space="preserve">Gestión de la Transversalidad de la Perspectiva de Genero.                                                                     </t>
    </r>
    <r>
      <rPr>
        <sz val="14"/>
        <color rgb="FF000000"/>
        <rFont val="Arial"/>
        <family val="2"/>
      </rPr>
      <t>Impulsar la incorporación de la perspectiva de igualdad y equidad de  género en la formulación y ejecución de los planes, programas y proyectos de las diferentes instituciones del Estado.</t>
    </r>
  </si>
  <si>
    <t>11 000 01</t>
  </si>
  <si>
    <t xml:space="preserve">Coordinación Intersectorial para el Seguimiento de Políticas en Igualdad de Genero.  </t>
  </si>
  <si>
    <t>11 000 00</t>
  </si>
  <si>
    <t>Proyección de la campaña educativa para la prevención de la violencia contra la mujer e intrafamiliar, en conmemoración del 25 de Noviembre Día Internacional de la No Violencia Contra la Mujer.</t>
  </si>
  <si>
    <t xml:space="preserve">Proyección de la campaña sobre la significación del 8 de Marzo.  </t>
  </si>
  <si>
    <t>Implementar las campañas temáticas Marzo y Noviembre.</t>
  </si>
  <si>
    <t xml:space="preserve">Proyección de la imagen institucional del Ministerio de la Mujer </t>
  </si>
  <si>
    <t>Implementada la campaña sobre la  imagen del Ministerio de la Mujer.</t>
  </si>
  <si>
    <t>Condecoración de la Mujer Meritoria</t>
  </si>
  <si>
    <t>Organizar y realizar el  concurso para otorgar la Medalla al Mérito a la Mujer Dominicana 2014</t>
  </si>
  <si>
    <t xml:space="preserve">Sensibilización de la  población sobre la revalorización de la imagen de la mujer </t>
  </si>
  <si>
    <t>Realizar una comunicación con enfoque de género y difundir los derechos de las mujeres y su rol social.</t>
  </si>
  <si>
    <t>Sensibilización  de los comunicadores sobre los derechos de la mujer</t>
  </si>
  <si>
    <t>Difundir en los medios de comunicación las actividades ejecutadas por el Ministerio de la Mujer.</t>
  </si>
  <si>
    <r>
      <t xml:space="preserve">Servicios de Comunicación y Relaciones publicas                              </t>
    </r>
    <r>
      <rPr>
        <sz val="14"/>
        <color rgb="FF000000"/>
        <rFont val="Arial"/>
        <family val="2"/>
      </rPr>
      <t>Sensibilización de la sociedad y los medios de comunicación en torno a las problemáticas que impiden el desarrollo social, político y económico  de las mujeres</t>
    </r>
  </si>
  <si>
    <t>01 000 04</t>
  </si>
  <si>
    <t>Sensibilización a la población sobre igualdad y equidad de género.</t>
  </si>
  <si>
    <t>Creación y seguimiento a los comités  intersectoriales  para la transversalización del enfoque de igualdad y equidad de  Genero</t>
  </si>
  <si>
    <t>Fortalecimiento de las capacidades nacionales para la prevención y atención  de la violencia contra la mujer e intrafamiliar en el ámbito local.</t>
  </si>
  <si>
    <t xml:space="preserve">Articulación de acciones con las instituciones gubernamentales y  los gobiernos locales </t>
  </si>
  <si>
    <t xml:space="preserve">Asegurar el correcto funcionamiento de la Oficinas Provinciales y Municipales  de la Mujer </t>
  </si>
  <si>
    <t xml:space="preserve">Fortalecimiento e incremento de los Comités intersectoriales locales </t>
  </si>
  <si>
    <t xml:space="preserve">Fortalecer las cincuenta y dos (52) Oficinas Provinciales y Municipales de la Mujer existentes, con miras a impactar en  la transversalización de la igualdad y equidad de genero  en las políticas públicas locales </t>
  </si>
  <si>
    <r>
      <t xml:space="preserve">Coordinación Provincial y Municipal                                        </t>
    </r>
    <r>
      <rPr>
        <sz val="14"/>
        <rFont val="Arial"/>
        <family val="2"/>
      </rPr>
      <t>Ampliar  la incidencia y cobertura  territorial del Ministerio de la Mujer, en el diseño y ejecución de políticas públicas de igualdad y equidad de género a través del desarrollo de programas de fortalecimiento de los diferentes mecanismos de articulación.</t>
    </r>
  </si>
  <si>
    <t>01 000 03</t>
  </si>
  <si>
    <t>Manuales de funciones,  administrativo y sustantivos, actualizados.</t>
  </si>
  <si>
    <t>Estandarizar  los procesos sustantivos y administrativos / financieros del  Ministerio de la Mujer</t>
  </si>
  <si>
    <t>Apoyo logístico, administrativo y financiero eficiente y eficaz a los procesos técnicos y operativos que se ejecutan en el Ministerio.</t>
  </si>
  <si>
    <t>Proveer apoyo logístico, administrativo y financiero eficiente y eficaz a los procesos técnicos y operativos que ejecutan las diferentes unidades administrativas que conforman el Ministerio, de acuerdo con  las normas y procedimientos establecidos en el marco jurídico y  financiero.</t>
  </si>
  <si>
    <t>Ejecución del Plan de Compras año 2017</t>
  </si>
  <si>
    <t>Gestión y Control de los Procesos Administrativos y Financieros</t>
  </si>
  <si>
    <t>Servicios de Dirección Administrativa y Financiera</t>
  </si>
  <si>
    <t>Coordinación y supervisión  las actividades administrativas y financieras que se desarrollan en las áreas de Contabilidad, Tesorería,  Administración.</t>
  </si>
  <si>
    <t>Coordinar y supervisar las actividades administrativas y financieras que se desarrollan en las áreas de Contabilidad, Tesorería,  Administración.</t>
  </si>
  <si>
    <r>
      <t xml:space="preserve">Dirección  Administrativa y Financiera.  </t>
    </r>
    <r>
      <rPr>
        <sz val="14"/>
        <color rgb="FF000000"/>
        <rFont val="Arial"/>
        <family val="2"/>
      </rPr>
      <t>Dirigir las operaciones financieras y contables de la institución, asesorar a las autoridades  sobre la ejecución Presupuestaria, y velar por la política de inversión y el buen uso de los recursos. Garantizar que los  servicios administrativos y financieros requeridos por las diferentes aéreas sean ofrecido con eficiencia y eficacia.</t>
    </r>
  </si>
  <si>
    <t>01 000 02</t>
  </si>
  <si>
    <t>Coordinar de manera permanente   con la Cancillería y nuestras misiones diplomáticas en el exterior   para garantizar el enfoque de género en las acciones y acuerdos de los cuales es compromisario el Estado Dominicano</t>
  </si>
  <si>
    <t>Colaborar en la organización y coordinación de la participación de las delegaciones del país en los  eventos internacionales de la agenda de género.</t>
  </si>
  <si>
    <t>Asesorar  a la Ministra en todo lo relativo a los acuerdos y convenios internacionales en materia de genero.</t>
  </si>
  <si>
    <r>
      <t xml:space="preserve">Oficina de Relaciones  Internacionales                           </t>
    </r>
    <r>
      <rPr>
        <sz val="14"/>
        <color rgb="FF000000"/>
        <rFont val="Arial"/>
        <family val="2"/>
      </rPr>
      <t xml:space="preserve">seguimiento y evaluación de los compromisos internacionales en materia de género del Gobierno Dominicano. </t>
    </r>
  </si>
  <si>
    <t>Asesoría legal al  Ministerio .</t>
  </si>
  <si>
    <t>Soporte legal para la concertación de acuerdos , convenios y contratos para la coordinación y articulación institucional.</t>
  </si>
  <si>
    <t>Asesorar en materia legal a la Ministra y/o cualquier otra dependencia que así lo amerite</t>
  </si>
  <si>
    <t>Dirección Jurídica:</t>
  </si>
  <si>
    <t xml:space="preserve">Capacitación y plan de actualización al personal del Ministerio </t>
  </si>
  <si>
    <t>Capacitar el  personal en el uso de las TIC.</t>
  </si>
  <si>
    <t>Capacitación y actualización de los recursos humanos del Ministerio en el uso de las Tecnologías de la Información.</t>
  </si>
  <si>
    <t xml:space="preserve">Capacitación al personal en: sistema de redes, desarrollo de software, administración de base de datos </t>
  </si>
  <si>
    <t>Fortalecer la capacidad técnica del personal del departamento de Tecnología.</t>
  </si>
  <si>
    <t>Instalación  de Sistema POE para servicios inalámbrico de redes</t>
  </si>
  <si>
    <t>Expansión de la Dirección de Educación a través de la Web.</t>
  </si>
  <si>
    <t>Instalación Capacidades de Tecnologías Voz Sobre IP para comunicación inter – provincial.</t>
  </si>
  <si>
    <t>Fortalecimiento del sistema  tecnológico  que permita  el resguardo de la información y la  comunicación  inter provincial.</t>
  </si>
  <si>
    <t>Infraestructura tecnológica optimizada</t>
  </si>
  <si>
    <t>Garantizada la seguridad de las informaciones  de la institución, el mantenimiento y reposición de los equipos y programas .</t>
  </si>
  <si>
    <t xml:space="preserve">Fortalecer  la plataforma tecnológica del Ministerio de la Mujer. </t>
  </si>
  <si>
    <t>Tecnología de la Información.</t>
  </si>
  <si>
    <t>Evaluación del desempeño a las/os empleados del Ministerio</t>
  </si>
  <si>
    <t>Fortalecer el funcionamiento de la Guía de Evaluación del Desempeño, Inducción y Descripción de Puestos.</t>
  </si>
  <si>
    <t>Aplicación eficiente de las normas  sobre profesionalización de la función públicas.</t>
  </si>
  <si>
    <t>Programación de las vacaciones, proyección y pago de bono por desempeño</t>
  </si>
  <si>
    <t xml:space="preserve">Fortalecimiento de la Gestión Humana mediante la implementacion del Programa de capacitación  y desarrollo para el personal del Ministerio </t>
  </si>
  <si>
    <t>Tramitación de acciones de personal; obtención de nombramientos, cambios de designación, reajustes de sueldo y traslado de empleados.</t>
  </si>
  <si>
    <t xml:space="preserve">Promover el fortalecimiento institucional a través de la ejecución y desarrollo de un sistema de gestión que contribuya al logro de los objetivos institucionales y garantice la satisfacción y la productividad de su personal armonizado con el compendio de Normas sobre Profesionalización de la Función Pública. </t>
  </si>
  <si>
    <t>Aplicación de los Subsistemas de Gestión contemplados en la Ley 14-91 de Servicio Civil y Carrera  Administrativa y su Reglamento de Aplicación 81-94.</t>
  </si>
  <si>
    <t xml:space="preserve">Aplicar la Ley de  la Función Pública a lo interno del Ministerio de la Mujer  </t>
  </si>
  <si>
    <t>Recursos Humanos:</t>
  </si>
  <si>
    <t>Fortalecimiento de las relaciones  con las agencias y los organismos de la cooperación  internacional.</t>
  </si>
  <si>
    <t xml:space="preserve">Activación de las Mesas de Cooperación de Genero.  </t>
  </si>
  <si>
    <t>Revisión y actualización de la carpeta de proyectos vigentes y /o en ejecución.</t>
  </si>
  <si>
    <t>Actualización  del directorio de agencias, embajadas y organismos de cooperación internacional.</t>
  </si>
  <si>
    <t>Incrementar la cartera de proyectos del Ministerio de la Mujer.</t>
  </si>
  <si>
    <t>Medición y análisis del uso del tiempo en el ámbito nacional.</t>
  </si>
  <si>
    <t>Actualización Estadísticas de Servicios que ofrece el Ministerio de la Mujer.</t>
  </si>
  <si>
    <t>Actualización del  Estudio sobre Mujer Dominicana en Cifras.</t>
  </si>
  <si>
    <t xml:space="preserve">Elaboración de memoria anual e informes ejecutivos 2016 </t>
  </si>
  <si>
    <t>Seguimiento al Programa de Mejoramiento de la Gestión  de la calidad  de manera articulada  con el Ministerio de Administración publica</t>
  </si>
  <si>
    <t xml:space="preserve">Eficientizar la gestión institucional a través del seguimiento en el Mmujer , a partir de la implantación de las Herramientas de Planificacion, seguimiento y control aprobadas. </t>
  </si>
  <si>
    <t>Realización de Diagnósticos  Organizacionales para llevar a cabo los procesos de reestructuración requeridos  conformes a los enfoques  actuales de Genero y  Desarrollo.</t>
  </si>
  <si>
    <t>Formulación de mejoras de procesos y de las estructuras organizativas de la institución.</t>
  </si>
  <si>
    <t>Seguimiento a la ejecución de los planes programas y proyectos de las  Asociaciones Sin Fines de Lucro bajo la cobertura del  Ministerio de la Mujer.</t>
  </si>
  <si>
    <t>Formulación del Plan de emergencia y contingencia institucional, evaluación de las vulnerabilidades de  la Institución.</t>
  </si>
  <si>
    <t>Formulación y seguimiento  del Plan de Compras 2017</t>
  </si>
  <si>
    <t>Formulación del Plan Operativo y Presupuesto 2017</t>
  </si>
  <si>
    <t xml:space="preserve">Seguimiento  al Plan Estratégico del Ministerio de la Mujer   2015- 2020,  en ejecución.                                                                     </t>
  </si>
  <si>
    <t xml:space="preserve"> Seguimiento y                                                                         Formular Plan Operativo y Presupuesto  2017.                                                                                                 Formular Plan de Emergencia y Contingencia Institucional.                                                    </t>
  </si>
  <si>
    <r>
      <t xml:space="preserve">Dirección Superior  y Planificacion                                                                                                                                                                                                                                                                                                                                                                    Planificacion y Desarrollo:      </t>
    </r>
    <r>
      <rPr>
        <sz val="14"/>
        <color theme="1"/>
        <rFont val="Arial"/>
        <family val="2"/>
      </rPr>
      <t>Apoyar la definición, articulación y promoción de normas y políticas propiciadoras de la equidad de género en el territorio nacional, en el ámbito económico, político, social y cultural,  estableciendo los mecanismos y procedimientos necesarios para su implementación.</t>
    </r>
  </si>
  <si>
    <t xml:space="preserve">Actividades Centrales </t>
  </si>
  <si>
    <t>01  01   0000</t>
  </si>
  <si>
    <t>PROYECTADO</t>
  </si>
  <si>
    <t xml:space="preserve">CARGADO </t>
  </si>
  <si>
    <t>PRESUPUESTO 2015</t>
  </si>
  <si>
    <t xml:space="preserve">PRODUCTOS </t>
  </si>
  <si>
    <t xml:space="preserve">ACTIVIDAD </t>
  </si>
  <si>
    <t xml:space="preserve">AREA </t>
  </si>
  <si>
    <t>COD</t>
  </si>
  <si>
    <t xml:space="preserve">MINISTERIO DE LA MUJER                                                                                                                                                                                                                          DIRECCION DE PLANIFICACION Y DESARROLLO
PROGRAMAS Y ACTIVIDADES  2016
</t>
  </si>
  <si>
    <t>Refrigerio</t>
  </si>
  <si>
    <t>Informe de Ejecución</t>
  </si>
  <si>
    <t>Combustible</t>
  </si>
  <si>
    <t xml:space="preserve">Adquisición de artículos y equipos especializados para labores del departamento </t>
  </si>
  <si>
    <t xml:space="preserve">Disco duro externo </t>
  </si>
  <si>
    <t>Laptop</t>
  </si>
  <si>
    <t>Puntero</t>
  </si>
  <si>
    <t>N/A</t>
  </si>
  <si>
    <t>Materiales gastables Depto. Educ. en
Género y Desarrollo. (Servicios Generales)</t>
  </si>
  <si>
    <t>Sacapuntas Electricos</t>
  </si>
  <si>
    <t>Tijeras (unidad)</t>
  </si>
  <si>
    <t>Corrector líquido (unidad)</t>
  </si>
  <si>
    <t>Grapas (caja)</t>
  </si>
  <si>
    <t>Grapadoras (unidad)</t>
  </si>
  <si>
    <t>Revisteros (unidad)</t>
  </si>
  <si>
    <t>Bandeja de Escritorio (unidad)</t>
  </si>
  <si>
    <t>Gafetes (caja)</t>
  </si>
  <si>
    <t>Clips jumbo (caja)</t>
  </si>
  <si>
    <t>Coordinador/a</t>
  </si>
  <si>
    <t>Almuerzos</t>
  </si>
  <si>
    <t>Brochour</t>
  </si>
  <si>
    <t>Carpetas</t>
  </si>
  <si>
    <t>Contrataciones Panelistas</t>
  </si>
  <si>
    <t>Conferencista</t>
  </si>
  <si>
    <t>Facilitador</t>
  </si>
  <si>
    <t>Cartillas</t>
  </si>
  <si>
    <t>Viaticos tecnica</t>
  </si>
  <si>
    <t>Viaticos chofer</t>
  </si>
  <si>
    <t>Viaticos Chofer</t>
  </si>
  <si>
    <t>Viaticos Tecnica</t>
  </si>
  <si>
    <t>Total:</t>
  </si>
  <si>
    <t xml:space="preserve">Diplomado de Masculinidades </t>
  </si>
  <si>
    <t>Combustibles (galones)</t>
  </si>
  <si>
    <t xml:space="preserve">Consultor </t>
  </si>
  <si>
    <t xml:space="preserve">Combustible </t>
  </si>
  <si>
    <t xml:space="preserve">Reproduccion  de la Cartilla </t>
  </si>
  <si>
    <t xml:space="preserve">Impresion </t>
  </si>
  <si>
    <t xml:space="preserve">Desarrollo de una Politica de Genero en el sector educativo </t>
  </si>
  <si>
    <t xml:space="preserve">Refrigerios </t>
  </si>
  <si>
    <t xml:space="preserve">Cojines </t>
  </si>
  <si>
    <t>Realizar encuentro de socializacion de las curriculas transversalizadas. 1 encuentro. 5 horas. 100 cien participantes.</t>
  </si>
  <si>
    <t>Almuerzo</t>
  </si>
  <si>
    <t>Combustible (galones)</t>
  </si>
  <si>
    <t>Fotocopias</t>
  </si>
  <si>
    <t>Resaltadores (caja)</t>
  </si>
  <si>
    <t>Fólder 8 1/2 x 11 (caja)</t>
  </si>
  <si>
    <t>Fólder 8 1/2 x 13 (caja)</t>
  </si>
  <si>
    <t>Libretas (paquete)</t>
  </si>
  <si>
    <t>Sobres manila pequeño 8 1/2 x 11 (caja)</t>
  </si>
  <si>
    <t>Sobres manila grande 8 1/2 x 13 (caja)</t>
  </si>
  <si>
    <t>Cinta pegante pequeña (unidad)</t>
  </si>
  <si>
    <t>Cinta pegante industrial (unidad)</t>
  </si>
  <si>
    <t>Resmas de papel 8 1/2 x 11 (resma)</t>
  </si>
  <si>
    <t>Papelógrafos (libreta)</t>
  </si>
  <si>
    <t>Lapiceros (caja)</t>
  </si>
  <si>
    <t>Lapices (caja)</t>
  </si>
  <si>
    <t>Lapices de colores (caja)</t>
  </si>
  <si>
    <t>Tempera (unidad)</t>
  </si>
  <si>
    <t>Pinceles (unidad)</t>
  </si>
  <si>
    <t>Cartulinas (unidad)</t>
  </si>
  <si>
    <t>Pelotas de Tennis</t>
  </si>
  <si>
    <t>Hilo de Lana (rollo)</t>
  </si>
  <si>
    <t>Pañuelo</t>
  </si>
  <si>
    <t>Microfonos inalambrico</t>
  </si>
  <si>
    <t>Impresora con Fotocopiadora</t>
  </si>
  <si>
    <t>Router</t>
  </si>
  <si>
    <t>Bocina portatil</t>
  </si>
  <si>
    <t>Consola (simple)</t>
  </si>
  <si>
    <t xml:space="preserve">Encuentro de validacion. 20 personas. 2 encuentros. 2 horas.  </t>
  </si>
  <si>
    <t xml:space="preserve">Refrigerio </t>
  </si>
  <si>
    <t xml:space="preserve">Fotocopias </t>
  </si>
  <si>
    <t>Refrigerios</t>
  </si>
  <si>
    <t>Impresión de Brochour</t>
  </si>
  <si>
    <t xml:space="preserve">Bajante </t>
  </si>
  <si>
    <t>Gafetes</t>
  </si>
  <si>
    <t>Certificados</t>
  </si>
  <si>
    <t>Viacticos tecnicas</t>
  </si>
  <si>
    <t xml:space="preserve">Realizar encuentros de validacion y retroalimentacion de la curricula de ciclo basico de la UASD (10 programas), de cada una de las asignaturas. 10 encuentros. 2 horas. 20 veinte participantes  </t>
  </si>
  <si>
    <t>Programas validados</t>
  </si>
  <si>
    <t xml:space="preserve">Programas de las 60 horas de labor social </t>
  </si>
  <si>
    <t xml:space="preserve">Renovación del Convenio con el Ministerio de Educación para la incoporacion del enfoque de genero del programa de las 60 horas de labor social dirigidos a los estudiantes de termino de bachillerato </t>
  </si>
  <si>
    <t xml:space="preserve">Revisar y actualizar la cartilla de las 60 horas. 3 meses </t>
  </si>
  <si>
    <t>Diagramación</t>
  </si>
  <si>
    <t>Tecnico Informatico</t>
  </si>
  <si>
    <t>Marcadores (unidad)</t>
  </si>
  <si>
    <t>Sobres blancos (unidad)</t>
  </si>
  <si>
    <t>Post-it grandes (caja)</t>
  </si>
  <si>
    <t>Post-it pequeño (caja)</t>
  </si>
  <si>
    <t xml:space="preserve">Perforadoras 2 hoyos (unidad) </t>
  </si>
  <si>
    <t>Perforadoras 3 hoyos (unidad)</t>
  </si>
  <si>
    <t>Fondo General</t>
  </si>
  <si>
    <t>Tutores</t>
  </si>
  <si>
    <t>Secretaria</t>
  </si>
  <si>
    <t>Contratar a personal técnico para la Escuela de Igualdad de Género</t>
  </si>
  <si>
    <t xml:space="preserve">Cartilla para Mujeres Politicas </t>
  </si>
  <si>
    <t>USB</t>
  </si>
  <si>
    <t>Alojamiento</t>
  </si>
  <si>
    <t>Desarrollar coordinación para desarrollar un programa de formación y sensibilización a mujeres políticas y lideresas para acompañarlas en su proceso de empoderamiento</t>
  </si>
  <si>
    <t xml:space="preserve">Articulación con las instituciones de educación superior para brindarle asistencia tecnica sobre la inclusion del enfoque de igualdad y equidad de género en la curricula. </t>
  </si>
  <si>
    <t xml:space="preserve">Fortalecimiento de la Dirección de Educación en Género </t>
  </si>
  <si>
    <t>Requirimientos para la operatividad del area de educación</t>
  </si>
  <si>
    <t>Asistencia técnica a las instituciones de educación superior, tecnica y escuela especializadas sobre el diseño de la curricula desde un enfoque de igualdad y equidad de género en la curricula</t>
  </si>
  <si>
    <t>Asistencia técnica a las instituciones educativas de los niveles inicial, basico y medio para el fortalecimiento del enfoque de igualdad y equidad de género en la curricula</t>
  </si>
  <si>
    <t>Sensibilización a la población sobre la transversalización del enfoque de género</t>
  </si>
  <si>
    <t>Desarrollar un programa de capacitación para desarrollar capacidades y habilidades tecnicas</t>
  </si>
  <si>
    <t>Carpeta</t>
  </si>
  <si>
    <t>Facilitadores</t>
  </si>
  <si>
    <t xml:space="preserve">Capacitación sobre enfoque de igualdad y equidad de género a docentes de educación inicial y media.  </t>
  </si>
  <si>
    <t>Sensibilización en el enfoque de igualdad y equidad de  género a los docentes de educación superior,  tecnica y escuelas especializadas.</t>
  </si>
  <si>
    <t xml:space="preserve">Charlas en las Universidades </t>
  </si>
  <si>
    <t>Pago Matricular</t>
  </si>
  <si>
    <t>Diplomado sobre sobre Derechos Políticos y Justicia Electoral. 30 personas. 15 sesiones. 5 horas cada sesión.</t>
  </si>
  <si>
    <t>Informe y Listados participantes</t>
  </si>
  <si>
    <t>Cantidad de personas</t>
  </si>
  <si>
    <t>Boleto Aereo (Procedencia)</t>
  </si>
  <si>
    <t xml:space="preserve">Actualización de 5 Cartillas sobre Violencia de Género e Intrafamiliar (mujeres, NNA, padres y madres amigos de la escuela, comunicadores, jovenes y maestras y maestros)  </t>
  </si>
  <si>
    <t>Consultor/ra</t>
  </si>
  <si>
    <t>Viaticos Conferencista Principal</t>
  </si>
  <si>
    <t>Realizar Talleres sobre Género y Educación para la sensibilización de  maestra y maestros en el enfoque de  género. 4 talleres. 4 regiones. 25 personas en cada uno. 4 horas cada sesión.</t>
  </si>
  <si>
    <t>Facilitadoras</t>
  </si>
  <si>
    <t>Charla sobre Políticas de Igualdad dentro de los Partidos Políticos. 2 charlas. 140 personas.</t>
  </si>
  <si>
    <t>Matricula</t>
  </si>
  <si>
    <t xml:space="preserve">Talleres y charlas sobre prevención de violencia contra la mujer e intrafamiliar. 200 charlas. 25 personas en cada una. 70 en el interior y 130 en la ciudad. </t>
  </si>
  <si>
    <t>Impresión</t>
  </si>
  <si>
    <t>Seguimiento a psicologas en la formacion de Grupos de Apoyo de Mujeres Afectadas por la violencia. 25 grupos de 15 personas c/u.</t>
  </si>
  <si>
    <t>Papel bond de colores</t>
  </si>
  <si>
    <t>Papelografos</t>
  </si>
  <si>
    <t>Materiales de apoyo</t>
  </si>
  <si>
    <t>0 2</t>
  </si>
  <si>
    <t>Informes</t>
  </si>
  <si>
    <t>Contratacion Facilitadoras/es</t>
  </si>
  <si>
    <t>Informes de Resultados</t>
  </si>
  <si>
    <t>Programas Validados</t>
  </si>
  <si>
    <t xml:space="preserve">Hombres sensibilizados y capacitados en enfoque de masculinidades  y salud sexual y salud reproductiva, que promuevan la igualdad de género en todas las esferas de la vida.
</t>
  </si>
  <si>
    <t xml:space="preserve">Certificados emitidos y listados de participantes </t>
  </si>
  <si>
    <t xml:space="preserve">Implementacion de un proceso de de sensibilización y capacitación dirigido a hombres con enfoque en masculinidades y salud sexual y salud reproductiva, que promuevan la igualdad de género en todas las esferas de la vida, incluyendo a las familias, </t>
  </si>
  <si>
    <t xml:space="preserve">Servicios Tecnicos Profesionales </t>
  </si>
  <si>
    <t>Tijeras</t>
  </si>
  <si>
    <t>Cartulinas</t>
  </si>
  <si>
    <t>Mantas</t>
  </si>
  <si>
    <t>Crayolas</t>
  </si>
  <si>
    <t>Papel de Hilo</t>
  </si>
  <si>
    <t>Velones Aromaticos</t>
  </si>
  <si>
    <t>Petalos</t>
  </si>
  <si>
    <t xml:space="preserve">Hombres Sensibilizados </t>
  </si>
  <si>
    <t xml:space="preserve">Impresión de la Cartilla de Roles de Genero del Plan Nacional de Capacitacion con perspectiva de género </t>
  </si>
  <si>
    <t>Socializacion del acuerdo entre MMUJER y MESCYT, 30 participantes</t>
  </si>
  <si>
    <t xml:space="preserve">Realizar reuniones de coordinación  entre el Ministerio de Educación  Superior Ciencia y Tecnología y el Ministerio de la Mujer para la elaboración y firma de un acuerdo para la implementación de charlas en todas las universidades. 4 reuniones. 10 participantes; </t>
  </si>
  <si>
    <t>Formación de mujeres políticas y lideresas.</t>
  </si>
  <si>
    <t xml:space="preserve">Realizar capacitaciones sobre enfoque de igualdad y equidad de género a docentes de educación superior, tecnico y escolares  </t>
  </si>
  <si>
    <t>Listado de participantes</t>
  </si>
  <si>
    <t>Socialización del acuerdo. 50 participantes.</t>
  </si>
  <si>
    <t>Realizar reuniones de coordinación  entre el Ministerio de Educación y el Ministerio de la Mujer para la elaboración y firma de un acuerdo para la implementación del Plan de Capacitación con Perspectiva de Género. 4 reuniones. 10 participantes</t>
  </si>
  <si>
    <t xml:space="preserve">Realizar capacitaciones para el personal del ministerio de la mujer, a fin de que adquieran o fortalezcan conocimientos fundamentales para el desarrollo de las acciones institucionales. 5 modulos del Plan Nacional de Capacitacion con perspectiva de genero. 1 facilitador por modulos. 20 horas por modulo. Cada hora a 1500 pesos. 35 particpantes </t>
  </si>
  <si>
    <t>Cursos de capacitación de género para las OPM y OMM del Ministerio de la Mujer. 4 viajes. 4 horas. Regiones: Este, Norte, Sur, Oeste. 40 partcipantes en cada actividad.</t>
  </si>
  <si>
    <t>Se realizarán charlas y talleres de sensibilizacion a la poblacion con el objetivo de concientizar sobre la problemática.</t>
  </si>
  <si>
    <t>Contratacion de Consultoria para realizar Talleres de Formación sobre Nuevas Masculinidades y Prevención de Violencias hacia las mujeres; Encuentros/Reuniones de Seguimiento y Monitorea a la acción de capacitación del liderazgo juvenil realizada a los fines de reforzar el proceso y planear la Estrategia de ;  acciones de Información, Educación municación.</t>
  </si>
  <si>
    <t xml:space="preserve">Viaticos Técnicos </t>
  </si>
  <si>
    <t>Desarrollar un programa de capacitación dentro del Proyecto “Impulsando la eficacia institucional para la igualdad de género”. 60 personas. Coordinado con PNUD.</t>
  </si>
  <si>
    <t xml:space="preserve">Total: </t>
  </si>
  <si>
    <t>Maestría Género y Desarrollo con CEG-INTEC</t>
  </si>
  <si>
    <t>Matriculación</t>
  </si>
  <si>
    <t xml:space="preserve">Escuelita de Género. 30 personas por cada curso. 15 semanas. 2 cursos. </t>
  </si>
  <si>
    <t>Realizar Seminario “Educando en Igualdad” dirigido a maestras y maestros del sector educativo inicial y superior. 100 personas. 2 días. 7 horas cada día. 6 panelistas cada día (12 en total) a realizarse en un Hotel.</t>
  </si>
  <si>
    <t>Desarrollar un Diplomado “Género y Educación”. 1 diplomado. Coordinación con la Dirección de Género del Ministerio de Educación. 35 personas. 15 sesiones. 5 horas cada sesión.</t>
  </si>
  <si>
    <t xml:space="preserve">Fortalecimiento de las capacidades técnicas institucionales </t>
  </si>
  <si>
    <t xml:space="preserve">Realizar encuentros de rediseño de la curricula de las universidades de ciclo basico. 5 encuentros. 2 horas. 30 participantes  </t>
  </si>
  <si>
    <t>Mesa de Trabajo para creación de una política de género en el sector educativo. 4 meses. 4 horas. 30 personas.  4 encuentros.</t>
  </si>
  <si>
    <t>Fortalecimiento mediante una mesa de trabajo para crear politicas publicas de género</t>
  </si>
  <si>
    <t>Trabajo logrado</t>
  </si>
  <si>
    <t>informes</t>
  </si>
  <si>
    <t>n/a</t>
  </si>
  <si>
    <t>Cartillas revisadas</t>
  </si>
  <si>
    <t>Curriculas transversalizadas</t>
  </si>
  <si>
    <t>Revisar las curriculas de las universidades y transversalizarlas con enfoque de género</t>
  </si>
  <si>
    <t xml:space="preserve">Coordinación interinstitucional para desarrolar un Plan Nacional de Capacitacion con perspectiva de género en el sector educativo dirigida a los docentes de educación inicial y media.   </t>
  </si>
  <si>
    <r>
      <rPr>
        <sz val="12"/>
        <rFont val="Times New Roman"/>
        <family val="1"/>
      </rPr>
      <t>Realizar</t>
    </r>
    <r>
      <rPr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Taller para profesores de Dinámicas Antidiscriminación. A nivel regional. 4 regiones. 25 personas en cada uno. 4 horas cada sesión.</t>
    </r>
  </si>
  <si>
    <t>Diplomado sobre Trabajo Social. 30 personas. 19 sesiones. 4 horas cada sesión. Articulación con el Departamento de Casas de Acogida</t>
  </si>
  <si>
    <t>Contratación de servicios para la creación de Plataforma Virtual de la Escuela de Igualdad de Género. Articulación con la Dirección de Tecnología</t>
  </si>
  <si>
    <t>Realizar un taller dirigido a comunicadores sobre comunicación con perspectiva de género. 6 talleres. 25 personas. Articulación con la Dirección de comunicaciones</t>
  </si>
  <si>
    <t>X</t>
  </si>
  <si>
    <t>Total General</t>
  </si>
  <si>
    <t>02</t>
  </si>
  <si>
    <t>01</t>
  </si>
  <si>
    <t xml:space="preserve">Activides y sus Atributos </t>
  </si>
  <si>
    <t xml:space="preserve">Productos y sus Atributos </t>
  </si>
  <si>
    <t xml:space="preserve">Productos y sus  Atributos </t>
  </si>
  <si>
    <t xml:space="preserve">Actividades  y sus Atributos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</si>
</sst>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\ &quot;€&quot;;[Red]\-#,##0.00\ &quot;€&quot;"/>
    <numFmt numFmtId="166" formatCode="_-* #,##0\ &quot;€&quot;_-;\-* #,##0\ &quot;€&quot;_-;_-* &quot;-&quot;\ &quot;€&quot;_-;_-@_-"/>
    <numFmt numFmtId="167" formatCode="_-* #,##0.00\ _€_-;\-* #,##0.00\ _€_-;_-* &quot;-&quot;??\ _€_-;_-@_-"/>
    <numFmt numFmtId="168" formatCode="_-[$€]* #,##0.00_-;\-[$€]* #,##0.00_-;_-[$€]* &quot;-&quot;??_-;_-@_-"/>
    <numFmt numFmtId="169" formatCode="_-* #,##0\ _€_-;\-* #,##0\ _€_-;_-* &quot;-&quot;??\ _€_-;_-@_-"/>
    <numFmt numFmtId="170" formatCode="_-* #,##0_-;\-* #,##0_-;_-* &quot;-&quot;??_-;_-@_-"/>
    <numFmt numFmtId="171" formatCode="#,##0.00;[Red]#,##0.0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0.5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b/>
      <sz val="13"/>
      <color theme="1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4"/>
      <color rgb="FFC00000"/>
      <name val="Arial"/>
      <family val="2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129">
    <border>
      <left/>
      <right/>
      <top/>
      <bottom/>
      <diagonal/>
    </border>
    <border>
      <left style="double">
        <color rgb="FF426E5C"/>
      </left>
      <right style="double">
        <color rgb="FF426E5C"/>
      </right>
      <top style="double">
        <color rgb="FF426E5C"/>
      </top>
      <bottom style="double">
        <color rgb="FF426E5C"/>
      </bottom>
      <diagonal/>
    </border>
    <border>
      <left style="double">
        <color rgb="FF426E5C"/>
      </left>
      <right style="double">
        <color rgb="FF426E5C"/>
      </right>
      <top style="double">
        <color rgb="FF426E5C"/>
      </top>
      <bottom/>
      <diagonal/>
    </border>
    <border>
      <left style="double">
        <color rgb="FF426E5C"/>
      </left>
      <right style="double">
        <color rgb="FF426E5C"/>
      </right>
      <top/>
      <bottom style="double">
        <color rgb="FF426E5C"/>
      </bottom>
      <diagonal/>
    </border>
    <border>
      <left style="thin">
        <color rgb="FF426E5C"/>
      </left>
      <right style="thin">
        <color rgb="FF426E5C"/>
      </right>
      <top style="double">
        <color rgb="FF426E5C"/>
      </top>
      <bottom style="thin">
        <color indexed="64"/>
      </bottom>
      <diagonal/>
    </border>
    <border>
      <left style="thin">
        <color rgb="FF426E5C"/>
      </left>
      <right/>
      <top style="double">
        <color rgb="FF426E5C"/>
      </top>
      <bottom style="thin">
        <color indexed="64"/>
      </bottom>
      <diagonal/>
    </border>
    <border>
      <left/>
      <right style="thin">
        <color rgb="FF426E5C"/>
      </right>
      <top style="double">
        <color rgb="FF426E5C"/>
      </top>
      <bottom style="thin">
        <color indexed="64"/>
      </bottom>
      <diagonal/>
    </border>
    <border>
      <left style="thin">
        <color rgb="FF426E5C"/>
      </left>
      <right style="thin">
        <color rgb="FF426E5C"/>
      </right>
      <top style="double">
        <color rgb="FF426E5C"/>
      </top>
      <bottom/>
      <diagonal/>
    </border>
    <border>
      <left/>
      <right style="thin">
        <color rgb="FF426E5C"/>
      </right>
      <top style="double">
        <color rgb="FF426E5C"/>
      </top>
      <bottom/>
      <diagonal/>
    </border>
    <border>
      <left style="thin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/>
      <right style="thin">
        <color rgb="FF426E5C"/>
      </right>
      <top/>
      <bottom/>
      <diagonal/>
    </border>
    <border>
      <left style="thin">
        <color rgb="FF426E5C"/>
      </left>
      <right style="thin">
        <color rgb="FF426E5C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00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66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0066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rgb="FF006600"/>
      </top>
      <bottom style="medium">
        <color indexed="64"/>
      </bottom>
      <diagonal/>
    </border>
    <border>
      <left/>
      <right/>
      <top style="thick">
        <color rgb="FF006600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rgb="FF426E5C"/>
      </right>
      <top style="double">
        <color rgb="FF426E5C"/>
      </top>
      <bottom style="double">
        <color rgb="FF426E5C"/>
      </bottom>
      <diagonal/>
    </border>
    <border>
      <left/>
      <right style="double">
        <color rgb="FF426E5C"/>
      </right>
      <top style="double">
        <color rgb="FF426E5C"/>
      </top>
      <bottom/>
      <diagonal/>
    </border>
    <border>
      <left style="double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medium">
        <color rgb="FF426E5C"/>
      </right>
      <top style="double">
        <color rgb="FF426E5C"/>
      </top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/>
      <diagonal/>
    </border>
    <border>
      <left style="thin">
        <color rgb="FF426E5C"/>
      </left>
      <right style="thin">
        <color rgb="FF426E5C"/>
      </right>
      <top style="thin">
        <color rgb="FF426E5C"/>
      </top>
      <bottom/>
      <diagonal/>
    </border>
    <border>
      <left style="thin">
        <color rgb="FF426E5C"/>
      </left>
      <right style="medium">
        <color rgb="FF426E5C"/>
      </right>
      <top style="thin">
        <color rgb="FF426E5C"/>
      </top>
      <bottom/>
      <diagonal/>
    </border>
    <border>
      <left style="double">
        <color rgb="FF426E5C"/>
      </left>
      <right/>
      <top style="medium">
        <color rgb="FF426E5C"/>
      </top>
      <bottom/>
      <diagonal/>
    </border>
    <border>
      <left/>
      <right style="thin">
        <color rgb="FF426E5C"/>
      </right>
      <top style="medium">
        <color rgb="FF426E5C"/>
      </top>
      <bottom/>
      <diagonal/>
    </border>
    <border>
      <left style="thin">
        <color rgb="FF426E5C"/>
      </left>
      <right style="thin">
        <color rgb="FF426E5C"/>
      </right>
      <top style="medium">
        <color rgb="FF426E5C"/>
      </top>
      <bottom/>
      <diagonal/>
    </border>
    <border>
      <left style="medium">
        <color rgb="FF426E5C"/>
      </left>
      <right style="thin">
        <color rgb="FF426E5C"/>
      </right>
      <top style="medium">
        <color rgb="FF426E5C"/>
      </top>
      <bottom/>
      <diagonal/>
    </border>
    <border>
      <left/>
      <right style="medium">
        <color rgb="FF426E5C"/>
      </right>
      <top/>
      <bottom style="double">
        <color rgb="FF426E5C"/>
      </bottom>
      <diagonal/>
    </border>
    <border>
      <left style="double">
        <color rgb="FF426E5C"/>
      </left>
      <right/>
      <top style="double">
        <color rgb="FF426E5C"/>
      </top>
      <bottom style="double">
        <color rgb="FF426E5C"/>
      </bottom>
      <diagonal/>
    </border>
    <border>
      <left/>
      <right/>
      <top style="double">
        <color rgb="FF426E5C"/>
      </top>
      <bottom style="double">
        <color rgb="FF426E5C"/>
      </bottom>
      <diagonal/>
    </border>
    <border>
      <left style="double">
        <color rgb="FF426E5C"/>
      </left>
      <right style="thin">
        <color rgb="FF426E5C"/>
      </right>
      <top style="double">
        <color rgb="FF426E5C"/>
      </top>
      <bottom style="thin">
        <color indexed="64"/>
      </bottom>
      <diagonal/>
    </border>
    <border>
      <left style="thin">
        <color rgb="FF426E5C"/>
      </left>
      <right style="double">
        <color rgb="FF426E5C"/>
      </right>
      <top style="double">
        <color rgb="FF426E5C"/>
      </top>
      <bottom/>
      <diagonal/>
    </border>
    <border>
      <left style="double">
        <color rgb="FF426E5C"/>
      </left>
      <right/>
      <top/>
      <bottom/>
      <diagonal/>
    </border>
    <border>
      <left/>
      <right style="double">
        <color rgb="FF426E5C"/>
      </right>
      <top/>
      <bottom/>
      <diagonal/>
    </border>
    <border>
      <left style="double">
        <color rgb="FF426E5C"/>
      </left>
      <right/>
      <top style="double">
        <color rgb="FF426E5C"/>
      </top>
      <bottom/>
      <diagonal/>
    </border>
    <border>
      <left style="thin">
        <color rgb="FF426E5C"/>
      </left>
      <right style="double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/>
      <bottom/>
      <diagonal/>
    </border>
    <border>
      <left style="double">
        <color rgb="FF426E5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426E5C"/>
      </right>
      <top style="thin">
        <color indexed="64"/>
      </top>
      <bottom style="thin">
        <color indexed="64"/>
      </bottom>
      <diagonal/>
    </border>
    <border>
      <left style="double">
        <color rgb="FF426E5C"/>
      </left>
      <right/>
      <top style="thin">
        <color indexed="64"/>
      </top>
      <bottom style="thin">
        <color indexed="64"/>
      </bottom>
      <diagonal/>
    </border>
    <border>
      <left style="double">
        <color rgb="FF426E5C"/>
      </left>
      <right/>
      <top style="thin">
        <color indexed="64"/>
      </top>
      <bottom/>
      <diagonal/>
    </border>
    <border>
      <left style="double">
        <color rgb="FF426E5C"/>
      </left>
      <right/>
      <top/>
      <bottom style="thin">
        <color indexed="64"/>
      </bottom>
      <diagonal/>
    </border>
    <border>
      <left style="double">
        <color rgb="FF426E5C"/>
      </left>
      <right/>
      <top style="thin">
        <color indexed="64"/>
      </top>
      <bottom style="double">
        <color rgb="FF426E5C"/>
      </bottom>
      <diagonal/>
    </border>
    <border>
      <left/>
      <right style="thin">
        <color indexed="64"/>
      </right>
      <top style="thin">
        <color indexed="64"/>
      </top>
      <bottom style="double">
        <color rgb="FF426E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426E5C"/>
      </bottom>
      <diagonal/>
    </border>
    <border>
      <left style="thin">
        <color indexed="64"/>
      </left>
      <right style="double">
        <color rgb="FF426E5C"/>
      </right>
      <top style="thin">
        <color indexed="64"/>
      </top>
      <bottom style="double">
        <color rgb="FF426E5C"/>
      </bottom>
      <diagonal/>
    </border>
    <border>
      <left style="thin">
        <color indexed="64"/>
      </left>
      <right style="double">
        <color rgb="FF426E5C"/>
      </right>
      <top style="thin">
        <color indexed="64"/>
      </top>
      <bottom/>
      <diagonal/>
    </border>
    <border>
      <left style="thin">
        <color rgb="FF426E5C"/>
      </left>
      <right style="double">
        <color rgb="FF426E5C"/>
      </right>
      <top style="medium">
        <color rgb="FF426E5C"/>
      </top>
      <bottom/>
      <diagonal/>
    </border>
    <border>
      <left/>
      <right/>
      <top/>
      <bottom style="double">
        <color rgb="FF426E5C"/>
      </bottom>
      <diagonal/>
    </border>
    <border>
      <left/>
      <right style="double">
        <color rgb="FF426E5C"/>
      </right>
      <top/>
      <bottom style="double">
        <color rgb="FF426E5C"/>
      </bottom>
      <diagonal/>
    </border>
    <border>
      <left style="thin">
        <color indexed="64"/>
      </left>
      <right style="double">
        <color rgb="FF426E5C"/>
      </right>
      <top/>
      <bottom style="thin">
        <color indexed="64"/>
      </bottom>
      <diagonal/>
    </border>
    <border>
      <left style="double">
        <color rgb="FF426E5C"/>
      </left>
      <right style="thin">
        <color rgb="FF426E5C"/>
      </right>
      <top style="double">
        <color rgb="FF426E5C"/>
      </top>
      <bottom style="double">
        <color rgb="FF426E5C"/>
      </bottom>
      <diagonal/>
    </border>
    <border>
      <left style="thin">
        <color rgb="FF426E5C"/>
      </left>
      <right/>
      <top style="double">
        <color rgb="FF426E5C"/>
      </top>
      <bottom style="double">
        <color rgb="FF426E5C"/>
      </bottom>
      <diagonal/>
    </border>
    <border>
      <left/>
      <right style="thin">
        <color rgb="FF426E5C"/>
      </right>
      <top style="double">
        <color rgb="FF426E5C"/>
      </top>
      <bottom style="double">
        <color rgb="FF426E5C"/>
      </bottom>
      <diagonal/>
    </border>
    <border>
      <left style="thin">
        <color rgb="FF426E5C"/>
      </left>
      <right style="thin">
        <color rgb="FF426E5C"/>
      </right>
      <top style="double">
        <color rgb="FF426E5C"/>
      </top>
      <bottom style="double">
        <color rgb="FF426E5C"/>
      </bottom>
      <diagonal/>
    </border>
    <border>
      <left style="thin">
        <color rgb="FF426E5C"/>
      </left>
      <right style="double">
        <color rgb="FF426E5C"/>
      </right>
      <top style="double">
        <color rgb="FF426E5C"/>
      </top>
      <bottom style="double">
        <color rgb="FF426E5C"/>
      </bottom>
      <diagonal/>
    </border>
    <border>
      <left/>
      <right style="thin">
        <color indexed="64"/>
      </right>
      <top style="medium">
        <color rgb="FF426E5C"/>
      </top>
      <bottom/>
      <diagonal/>
    </border>
    <border>
      <left style="thin">
        <color indexed="64"/>
      </left>
      <right style="thin">
        <color indexed="64"/>
      </right>
      <top style="medium">
        <color rgb="FF426E5C"/>
      </top>
      <bottom/>
      <diagonal/>
    </border>
    <border>
      <left style="thin">
        <color indexed="64"/>
      </left>
      <right style="thin">
        <color indexed="64"/>
      </right>
      <top style="medium">
        <color rgb="FF426E5C"/>
      </top>
      <bottom style="thin">
        <color indexed="64"/>
      </bottom>
      <diagonal/>
    </border>
    <border>
      <left style="thin">
        <color indexed="64"/>
      </left>
      <right style="double">
        <color rgb="FF426E5C"/>
      </right>
      <top style="medium">
        <color rgb="FF426E5C"/>
      </top>
      <bottom style="thin">
        <color indexed="64"/>
      </bottom>
      <diagonal/>
    </border>
    <border>
      <left style="double">
        <color rgb="FF426E5C"/>
      </left>
      <right/>
      <top/>
      <bottom style="medium">
        <color rgb="FF426E5C"/>
      </bottom>
      <diagonal/>
    </border>
    <border>
      <left/>
      <right style="thin">
        <color indexed="64"/>
      </right>
      <top/>
      <bottom style="medium">
        <color rgb="FF426E5C"/>
      </bottom>
      <diagonal/>
    </border>
    <border>
      <left style="thin">
        <color indexed="64"/>
      </left>
      <right style="thin">
        <color indexed="64"/>
      </right>
      <top/>
      <bottom style="medium">
        <color rgb="FF426E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426E5C"/>
      </bottom>
      <diagonal/>
    </border>
    <border>
      <left style="thin">
        <color indexed="64"/>
      </left>
      <right style="double">
        <color rgb="FF426E5C"/>
      </right>
      <top style="thin">
        <color indexed="64"/>
      </top>
      <bottom style="medium">
        <color rgb="FF426E5C"/>
      </bottom>
      <diagonal/>
    </border>
    <border>
      <left style="double">
        <color rgb="FF426E5C"/>
      </left>
      <right style="thin">
        <color indexed="64"/>
      </right>
      <top style="thin">
        <color indexed="64"/>
      </top>
      <bottom/>
      <diagonal/>
    </border>
  </borders>
  <cellStyleXfs count="102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12" applyNumberFormat="0" applyAlignment="0" applyProtection="0"/>
    <xf numFmtId="0" fontId="14" fillId="22" borderId="13" applyNumberFormat="0" applyAlignment="0" applyProtection="0"/>
    <xf numFmtId="164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12" applyNumberFormat="0" applyAlignment="0" applyProtection="0"/>
    <xf numFmtId="0" fontId="22" fillId="0" borderId="17" applyNumberFormat="0" applyFill="0" applyAlignment="0" applyProtection="0"/>
    <xf numFmtId="170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0" fontId="2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3" borderId="18" applyNumberFormat="0" applyFont="0" applyAlignment="0" applyProtection="0"/>
    <xf numFmtId="0" fontId="24" fillId="21" borderId="19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5">
    <xf numFmtId="0" fontId="0" fillId="0" borderId="0" xfId="0"/>
    <xf numFmtId="0" fontId="0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Border="1" applyAlignment="1"/>
    <xf numFmtId="0" fontId="28" fillId="0" borderId="24" xfId="0" applyFont="1" applyBorder="1" applyAlignment="1"/>
    <xf numFmtId="0" fontId="9" fillId="0" borderId="31" xfId="0" applyFont="1" applyFill="1" applyBorder="1" applyAlignment="1">
      <alignment vertical="top" wrapText="1"/>
    </xf>
    <xf numFmtId="4" fontId="0" fillId="0" borderId="31" xfId="0" applyNumberFormat="1" applyBorder="1" applyAlignment="1">
      <alignment vertical="center"/>
    </xf>
    <xf numFmtId="0" fontId="0" fillId="0" borderId="32" xfId="0" applyBorder="1" applyAlignment="1">
      <alignment horizontal="justify" vertical="top" wrapText="1"/>
    </xf>
    <xf numFmtId="0" fontId="0" fillId="0" borderId="32" xfId="0" applyBorder="1" applyAlignment="1">
      <alignment vertical="center"/>
    </xf>
    <xf numFmtId="0" fontId="0" fillId="0" borderId="23" xfId="0" applyBorder="1" applyAlignment="1">
      <alignment horizontal="justify" vertical="center" wrapText="1"/>
    </xf>
    <xf numFmtId="0" fontId="30" fillId="0" borderId="31" xfId="0" applyFont="1" applyFill="1" applyBorder="1" applyAlignment="1">
      <alignment vertical="top" wrapText="1"/>
    </xf>
    <xf numFmtId="0" fontId="0" fillId="0" borderId="32" xfId="0" applyBorder="1"/>
    <xf numFmtId="4" fontId="0" fillId="0" borderId="0" xfId="0" applyNumberFormat="1"/>
    <xf numFmtId="0" fontId="0" fillId="0" borderId="32" xfId="0" applyBorder="1" applyAlignment="1">
      <alignment horizontal="justify" vertical="center" wrapText="1"/>
    </xf>
    <xf numFmtId="0" fontId="30" fillId="0" borderId="31" xfId="0" applyFont="1" applyFill="1" applyBorder="1" applyAlignment="1">
      <alignment horizontal="justify" vertical="top" wrapText="1"/>
    </xf>
    <xf numFmtId="0" fontId="0" fillId="0" borderId="30" xfId="0" applyBorder="1" applyAlignment="1">
      <alignment horizontal="center" vertical="top" wrapText="1"/>
    </xf>
    <xf numFmtId="0" fontId="31" fillId="24" borderId="34" xfId="0" applyFont="1" applyFill="1" applyBorder="1" applyAlignment="1">
      <alignment vertical="center"/>
    </xf>
    <xf numFmtId="4" fontId="31" fillId="24" borderId="34" xfId="0" applyNumberFormat="1" applyFont="1" applyFill="1" applyBorder="1" applyAlignment="1">
      <alignment vertical="center"/>
    </xf>
    <xf numFmtId="4" fontId="31" fillId="24" borderId="35" xfId="0" applyNumberFormat="1" applyFon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30" fillId="0" borderId="39" xfId="0" applyFont="1" applyFill="1" applyBorder="1" applyAlignment="1">
      <alignment horizontal="justify" vertical="center" wrapText="1"/>
    </xf>
    <xf numFmtId="4" fontId="0" fillId="0" borderId="29" xfId="0" applyNumberFormat="1" applyBorder="1" applyAlignment="1">
      <alignment horizontal="right" vertical="center"/>
    </xf>
    <xf numFmtId="0" fontId="9" fillId="0" borderId="42" xfId="0" applyFont="1" applyFill="1" applyBorder="1" applyAlignment="1">
      <alignment horizontal="justify" vertical="center" wrapText="1"/>
    </xf>
    <xf numFmtId="4" fontId="0" fillId="0" borderId="32" xfId="0" applyNumberFormat="1" applyBorder="1" applyAlignment="1">
      <alignment horizontal="right" vertical="center"/>
    </xf>
    <xf numFmtId="0" fontId="30" fillId="0" borderId="44" xfId="0" applyFont="1" applyFill="1" applyBorder="1" applyAlignment="1">
      <alignment horizontal="justify" vertical="center" wrapText="1"/>
    </xf>
    <xf numFmtId="0" fontId="0" fillId="0" borderId="31" xfId="0" applyBorder="1" applyAlignment="1">
      <alignment horizontal="justify" vertical="center" wrapText="1"/>
    </xf>
    <xf numFmtId="0" fontId="9" fillId="0" borderId="39" xfId="0" applyFont="1" applyFill="1" applyBorder="1" applyAlignment="1">
      <alignment vertical="center" wrapText="1"/>
    </xf>
    <xf numFmtId="0" fontId="9" fillId="0" borderId="44" xfId="0" applyFont="1" applyFill="1" applyBorder="1" applyAlignment="1">
      <alignment vertical="center" wrapText="1"/>
    </xf>
    <xf numFmtId="0" fontId="0" fillId="0" borderId="45" xfId="0" applyBorder="1" applyAlignment="1">
      <alignment horizontal="justify" vertical="center" wrapText="1"/>
    </xf>
    <xf numFmtId="0" fontId="0" fillId="0" borderId="44" xfId="0" applyBorder="1" applyAlignment="1">
      <alignment horizontal="justify" vertical="center" wrapText="1"/>
    </xf>
    <xf numFmtId="0" fontId="30" fillId="0" borderId="44" xfId="0" applyFont="1" applyFill="1" applyBorder="1" applyAlignment="1">
      <alignment wrapText="1"/>
    </xf>
    <xf numFmtId="0" fontId="30" fillId="0" borderId="48" xfId="0" applyFont="1" applyFill="1" applyBorder="1" applyAlignment="1">
      <alignment horizontal="left" vertical="center" wrapText="1"/>
    </xf>
    <xf numFmtId="0" fontId="30" fillId="0" borderId="48" xfId="0" applyFont="1" applyFill="1" applyBorder="1" applyAlignment="1">
      <alignment horizontal="left" vertical="top" wrapText="1"/>
    </xf>
    <xf numFmtId="0" fontId="9" fillId="0" borderId="48" xfId="0" applyFont="1" applyFill="1" applyBorder="1" applyAlignment="1">
      <alignment horizontal="left" vertical="top" wrapText="1"/>
    </xf>
    <xf numFmtId="0" fontId="0" fillId="0" borderId="23" xfId="0" applyBorder="1" applyAlignment="1">
      <alignment horizontal="justify" vertical="top" wrapText="1"/>
    </xf>
    <xf numFmtId="0" fontId="30" fillId="0" borderId="51" xfId="0" applyFont="1" applyFill="1" applyBorder="1" applyAlignment="1">
      <alignment horizontal="justify" vertical="center" wrapText="1"/>
    </xf>
    <xf numFmtId="4" fontId="0" fillId="0" borderId="52" xfId="0" applyNumberFormat="1" applyBorder="1" applyAlignment="1">
      <alignment horizontal="right" vertical="center"/>
    </xf>
    <xf numFmtId="0" fontId="32" fillId="24" borderId="53" xfId="0" applyFont="1" applyFill="1" applyBorder="1" applyAlignment="1">
      <alignment vertical="center"/>
    </xf>
    <xf numFmtId="4" fontId="32" fillId="24" borderId="54" xfId="0" applyNumberFormat="1" applyFont="1" applyFill="1" applyBorder="1" applyAlignment="1">
      <alignment vertical="center"/>
    </xf>
    <xf numFmtId="0" fontId="0" fillId="24" borderId="26" xfId="0" applyFill="1" applyBorder="1"/>
    <xf numFmtId="0" fontId="30" fillId="0" borderId="31" xfId="0" applyFont="1" applyFill="1" applyBorder="1" applyAlignment="1">
      <alignment horizontal="justify" vertical="center"/>
    </xf>
    <xf numFmtId="0" fontId="30" fillId="0" borderId="31" xfId="0" applyFont="1" applyFill="1" applyBorder="1" applyAlignment="1">
      <alignment vertical="center" wrapText="1"/>
    </xf>
    <xf numFmtId="0" fontId="30" fillId="0" borderId="31" xfId="0" applyFont="1" applyFill="1" applyBorder="1" applyAlignment="1">
      <alignment horizontal="left" vertical="center" wrapText="1"/>
    </xf>
    <xf numFmtId="0" fontId="30" fillId="0" borderId="57" xfId="0" applyFont="1" applyFill="1" applyBorder="1" applyAlignment="1">
      <alignment horizontal="left" vertical="center" wrapText="1"/>
    </xf>
    <xf numFmtId="4" fontId="0" fillId="0" borderId="57" xfId="0" applyNumberFormat="1" applyBorder="1" applyAlignment="1">
      <alignment vertical="center"/>
    </xf>
    <xf numFmtId="0" fontId="0" fillId="0" borderId="58" xfId="0" applyBorder="1" applyAlignment="1">
      <alignment horizontal="justify" vertical="center" wrapText="1"/>
    </xf>
    <xf numFmtId="0" fontId="30" fillId="0" borderId="43" xfId="0" applyFont="1" applyFill="1" applyBorder="1" applyAlignment="1">
      <alignment horizontal="justify" vertical="center" wrapText="1"/>
    </xf>
    <xf numFmtId="4" fontId="0" fillId="0" borderId="43" xfId="0" applyNumberFormat="1" applyBorder="1" applyAlignment="1">
      <alignment vertical="center"/>
    </xf>
    <xf numFmtId="0" fontId="0" fillId="0" borderId="55" xfId="0" applyBorder="1" applyAlignment="1">
      <alignment horizontal="justify" vertical="top" wrapText="1"/>
    </xf>
    <xf numFmtId="0" fontId="30" fillId="0" borderId="31" xfId="0" applyFont="1" applyFill="1" applyBorder="1" applyAlignment="1">
      <alignment horizontal="justify" vertical="center" wrapText="1"/>
    </xf>
    <xf numFmtId="0" fontId="0" fillId="0" borderId="30" xfId="0" applyBorder="1"/>
    <xf numFmtId="0" fontId="32" fillId="24" borderId="57" xfId="0" applyFont="1" applyFill="1" applyBorder="1" applyAlignment="1">
      <alignment vertical="center"/>
    </xf>
    <xf numFmtId="4" fontId="32" fillId="24" borderId="57" xfId="0" applyNumberFormat="1" applyFont="1" applyFill="1" applyBorder="1" applyAlignment="1">
      <alignment vertical="center"/>
    </xf>
    <xf numFmtId="0" fontId="0" fillId="24" borderId="58" xfId="0" applyFill="1" applyBorder="1"/>
    <xf numFmtId="0" fontId="30" fillId="0" borderId="21" xfId="0" applyFont="1" applyFill="1" applyBorder="1" applyAlignment="1">
      <alignment horizontal="left" vertical="top" wrapText="1"/>
    </xf>
    <xf numFmtId="4" fontId="0" fillId="0" borderId="32" xfId="0" applyNumberFormat="1" applyBorder="1" applyAlignment="1">
      <alignment vertical="center"/>
    </xf>
    <xf numFmtId="0" fontId="30" fillId="0" borderId="21" xfId="0" applyFont="1" applyFill="1" applyBorder="1" applyAlignment="1">
      <alignment horizontal="justify" vertical="center" wrapText="1"/>
    </xf>
    <xf numFmtId="0" fontId="30" fillId="0" borderId="20" xfId="0" applyFont="1" applyFill="1" applyBorder="1" applyAlignment="1">
      <alignment horizontal="left" vertical="top" wrapText="1"/>
    </xf>
    <xf numFmtId="0" fontId="32" fillId="24" borderId="64" xfId="0" applyFont="1" applyFill="1" applyBorder="1" applyAlignment="1">
      <alignment vertical="center"/>
    </xf>
    <xf numFmtId="4" fontId="32" fillId="24" borderId="65" xfId="0" applyNumberFormat="1" applyFont="1" applyFill="1" applyBorder="1" applyAlignment="1">
      <alignment vertical="center"/>
    </xf>
    <xf numFmtId="0" fontId="0" fillId="24" borderId="66" xfId="0" applyFill="1" applyBorder="1"/>
    <xf numFmtId="164" fontId="36" fillId="0" borderId="58" xfId="100" applyFont="1" applyBorder="1" applyAlignment="1">
      <alignment horizontal="center" vertical="center"/>
    </xf>
    <xf numFmtId="164" fontId="36" fillId="0" borderId="57" xfId="100" applyFont="1" applyBorder="1" applyAlignment="1">
      <alignment horizontal="center" vertical="center"/>
    </xf>
    <xf numFmtId="0" fontId="36" fillId="0" borderId="57" xfId="0" applyFont="1" applyFill="1" applyBorder="1" applyAlignment="1">
      <alignment horizontal="justify" vertical="center" wrapText="1"/>
    </xf>
    <xf numFmtId="0" fontId="37" fillId="0" borderId="57" xfId="0" applyFont="1" applyBorder="1" applyAlignment="1">
      <alignment horizontal="left" vertical="center" wrapText="1"/>
    </xf>
    <xf numFmtId="0" fontId="37" fillId="0" borderId="57" xfId="0" applyFont="1" applyBorder="1" applyAlignment="1">
      <alignment horizontal="left" vertical="center"/>
    </xf>
    <xf numFmtId="0" fontId="36" fillId="0" borderId="31" xfId="0" applyFont="1" applyFill="1" applyBorder="1" applyAlignment="1">
      <alignment horizontal="justify" vertical="center" wrapText="1"/>
    </xf>
    <xf numFmtId="0" fontId="36" fillId="0" borderId="31" xfId="0" applyFont="1" applyBorder="1" applyAlignment="1">
      <alignment horizontal="justify" vertical="center" wrapText="1"/>
    </xf>
    <xf numFmtId="0" fontId="38" fillId="2" borderId="31" xfId="79" applyFont="1" applyFill="1" applyBorder="1" applyAlignment="1">
      <alignment horizontal="justify" vertical="center" wrapText="1"/>
    </xf>
    <xf numFmtId="164" fontId="40" fillId="25" borderId="32" xfId="0" applyNumberFormat="1" applyFont="1" applyFill="1" applyBorder="1" applyAlignment="1">
      <alignment vertical="center"/>
    </xf>
    <xf numFmtId="164" fontId="40" fillId="25" borderId="31" xfId="0" applyNumberFormat="1" applyFont="1" applyFill="1" applyBorder="1" applyAlignment="1">
      <alignment vertical="center"/>
    </xf>
    <xf numFmtId="0" fontId="27" fillId="25" borderId="30" xfId="0" applyFont="1" applyFill="1" applyBorder="1" applyAlignment="1">
      <alignment vertical="center"/>
    </xf>
    <xf numFmtId="0" fontId="36" fillId="0" borderId="43" xfId="0" applyFont="1" applyBorder="1" applyAlignment="1">
      <alignment horizontal="justify" vertical="center" wrapText="1"/>
    </xf>
    <xf numFmtId="0" fontId="37" fillId="0" borderId="45" xfId="0" applyFont="1" applyBorder="1" applyAlignment="1">
      <alignment horizontal="justify" vertical="center"/>
    </xf>
    <xf numFmtId="0" fontId="38" fillId="0" borderId="31" xfId="78" applyFont="1" applyBorder="1" applyAlignment="1">
      <alignment horizontal="justify" vertical="center" wrapText="1"/>
    </xf>
    <xf numFmtId="0" fontId="37" fillId="0" borderId="31" xfId="0" applyFont="1" applyBorder="1" applyAlignment="1">
      <alignment horizontal="justify" vertical="center"/>
    </xf>
    <xf numFmtId="0" fontId="36" fillId="0" borderId="67" xfId="0" applyFont="1" applyBorder="1" applyAlignment="1">
      <alignment horizontal="justify" vertical="center" wrapText="1"/>
    </xf>
    <xf numFmtId="4" fontId="41" fillId="26" borderId="58" xfId="67" applyNumberFormat="1" applyFont="1" applyFill="1" applyBorder="1" applyAlignment="1">
      <alignment vertical="center"/>
    </xf>
    <xf numFmtId="4" fontId="41" fillId="26" borderId="57" xfId="67" applyNumberFormat="1" applyFont="1" applyFill="1" applyBorder="1" applyAlignment="1">
      <alignment vertical="center"/>
    </xf>
    <xf numFmtId="0" fontId="36" fillId="25" borderId="56" xfId="0" applyFont="1" applyFill="1" applyBorder="1"/>
    <xf numFmtId="164" fontId="36" fillId="0" borderId="32" xfId="100" applyFont="1" applyBorder="1" applyAlignment="1">
      <alignment horizontal="center" vertical="center"/>
    </xf>
    <xf numFmtId="164" fontId="36" fillId="0" borderId="31" xfId="10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 wrapText="1"/>
    </xf>
    <xf numFmtId="0" fontId="38" fillId="2" borderId="31" xfId="67" applyFont="1" applyFill="1" applyBorder="1" applyAlignment="1">
      <alignment horizontal="justify" vertical="center" wrapText="1"/>
    </xf>
    <xf numFmtId="0" fontId="27" fillId="0" borderId="30" xfId="0" applyFont="1" applyBorder="1" applyAlignment="1">
      <alignment horizontal="center" vertical="center"/>
    </xf>
    <xf numFmtId="164" fontId="27" fillId="25" borderId="32" xfId="0" applyNumberFormat="1" applyFont="1" applyFill="1" applyBorder="1" applyAlignment="1">
      <alignment vertical="center"/>
    </xf>
    <xf numFmtId="164" fontId="27" fillId="25" borderId="31" xfId="0" applyNumberFormat="1" applyFont="1" applyFill="1" applyBorder="1" applyAlignment="1">
      <alignment horizontal="right" vertical="center"/>
    </xf>
    <xf numFmtId="0" fontId="27" fillId="25" borderId="31" xfId="0" applyFont="1" applyFill="1" applyBorder="1" applyAlignment="1">
      <alignment vertical="center"/>
    </xf>
    <xf numFmtId="0" fontId="36" fillId="0" borderId="30" xfId="0" applyFont="1" applyBorder="1" applyAlignment="1">
      <alignment horizontal="center" vertical="center"/>
    </xf>
    <xf numFmtId="164" fontId="39" fillId="25" borderId="32" xfId="100" applyFont="1" applyFill="1" applyBorder="1" applyAlignment="1">
      <alignment vertical="center" wrapText="1"/>
    </xf>
    <xf numFmtId="164" fontId="39" fillId="25" borderId="31" xfId="100" applyFont="1" applyFill="1" applyBorder="1" applyAlignment="1">
      <alignment vertical="center" wrapText="1"/>
    </xf>
    <xf numFmtId="0" fontId="37" fillId="25" borderId="31" xfId="0" applyFont="1" applyFill="1" applyBorder="1" applyAlignment="1">
      <alignment horizontal="justify" vertical="center"/>
    </xf>
    <xf numFmtId="0" fontId="27" fillId="25" borderId="30" xfId="0" applyFont="1" applyFill="1" applyBorder="1" applyAlignment="1">
      <alignment horizontal="center" vertical="center"/>
    </xf>
    <xf numFmtId="0" fontId="38" fillId="27" borderId="31" xfId="0" applyFont="1" applyFill="1" applyBorder="1" applyAlignment="1">
      <alignment horizontal="justify" vertical="center" wrapText="1"/>
    </xf>
    <xf numFmtId="164" fontId="27" fillId="25" borderId="32" xfId="100" applyFont="1" applyFill="1" applyBorder="1" applyAlignment="1">
      <alignment vertical="center"/>
    </xf>
    <xf numFmtId="164" fontId="27" fillId="25" borderId="31" xfId="100" applyFont="1" applyFill="1" applyBorder="1" applyAlignment="1">
      <alignment vertical="center"/>
    </xf>
    <xf numFmtId="0" fontId="38" fillId="27" borderId="57" xfId="0" applyFont="1" applyFill="1" applyBorder="1" applyAlignment="1">
      <alignment horizontal="justify" vertical="center" wrapText="1"/>
    </xf>
    <xf numFmtId="0" fontId="38" fillId="27" borderId="31" xfId="0" applyFont="1" applyFill="1" applyBorder="1" applyAlignment="1">
      <alignment horizontal="left" vertical="center" wrapText="1"/>
    </xf>
    <xf numFmtId="4" fontId="36" fillId="28" borderId="32" xfId="0" applyNumberFormat="1" applyFont="1" applyFill="1" applyBorder="1" applyAlignment="1">
      <alignment vertical="center"/>
    </xf>
    <xf numFmtId="4" fontId="36" fillId="28" borderId="31" xfId="0" applyNumberFormat="1" applyFont="1" applyFill="1" applyBorder="1" applyAlignment="1">
      <alignment vertical="center"/>
    </xf>
    <xf numFmtId="0" fontId="27" fillId="28" borderId="30" xfId="0" applyFont="1" applyFill="1" applyBorder="1" applyAlignment="1">
      <alignment horizontal="center" vertical="center"/>
    </xf>
    <xf numFmtId="4" fontId="27" fillId="25" borderId="74" xfId="0" applyNumberFormat="1" applyFont="1" applyFill="1" applyBorder="1" applyAlignment="1">
      <alignment horizontal="right" vertical="center"/>
    </xf>
    <xf numFmtId="4" fontId="27" fillId="25" borderId="30" xfId="0" applyNumberFormat="1" applyFont="1" applyFill="1" applyBorder="1" applyAlignment="1">
      <alignment horizontal="right" vertical="center"/>
    </xf>
    <xf numFmtId="0" fontId="38" fillId="0" borderId="31" xfId="0" applyFont="1" applyFill="1" applyBorder="1" applyAlignment="1">
      <alignment horizontal="left" vertical="center" wrapText="1"/>
    </xf>
    <xf numFmtId="4" fontId="36" fillId="25" borderId="75" xfId="0" applyNumberFormat="1" applyFont="1" applyFill="1" applyBorder="1" applyAlignment="1">
      <alignment vertical="center"/>
    </xf>
    <xf numFmtId="4" fontId="36" fillId="25" borderId="51" xfId="0" applyNumberFormat="1" applyFont="1" applyFill="1" applyBorder="1" applyAlignment="1">
      <alignment vertical="center"/>
    </xf>
    <xf numFmtId="0" fontId="36" fillId="25" borderId="51" xfId="0" applyFont="1" applyFill="1" applyBorder="1" applyAlignment="1">
      <alignment vertical="center"/>
    </xf>
    <xf numFmtId="0" fontId="37" fillId="25" borderId="51" xfId="0" applyFont="1" applyFill="1" applyBorder="1" applyAlignment="1">
      <alignment horizontal="justify" vertical="center"/>
    </xf>
    <xf numFmtId="0" fontId="39" fillId="25" borderId="73" xfId="0" applyFont="1" applyFill="1" applyBorder="1" applyAlignment="1">
      <alignment horizontal="justify" vertical="center"/>
    </xf>
    <xf numFmtId="0" fontId="36" fillId="25" borderId="30" xfId="0" applyFont="1" applyFill="1" applyBorder="1" applyAlignment="1">
      <alignment vertical="center"/>
    </xf>
    <xf numFmtId="0" fontId="38" fillId="0" borderId="31" xfId="0" applyFont="1" applyBorder="1" applyAlignment="1">
      <alignment horizontal="justify" vertical="top" wrapText="1"/>
    </xf>
    <xf numFmtId="0" fontId="38" fillId="27" borderId="31" xfId="0" applyFont="1" applyFill="1" applyBorder="1" applyAlignment="1">
      <alignment horizontal="justify" vertical="top" wrapText="1"/>
    </xf>
    <xf numFmtId="4" fontId="36" fillId="25" borderId="32" xfId="0" applyNumberFormat="1" applyFont="1" applyFill="1" applyBorder="1" applyAlignment="1">
      <alignment vertical="center"/>
    </xf>
    <xf numFmtId="4" fontId="36" fillId="25" borderId="31" xfId="0" applyNumberFormat="1" applyFont="1" applyFill="1" applyBorder="1" applyAlignment="1">
      <alignment vertical="center"/>
    </xf>
    <xf numFmtId="0" fontId="36" fillId="25" borderId="31" xfId="0" applyFont="1" applyFill="1" applyBorder="1" applyAlignment="1">
      <alignment vertical="center"/>
    </xf>
    <xf numFmtId="0" fontId="37" fillId="0" borderId="31" xfId="0" applyFont="1" applyFill="1" applyBorder="1" applyAlignment="1">
      <alignment horizontal="justify" vertical="center"/>
    </xf>
    <xf numFmtId="4" fontId="36" fillId="25" borderId="32" xfId="0" applyNumberFormat="1" applyFont="1" applyFill="1" applyBorder="1" applyAlignment="1">
      <alignment horizontal="right"/>
    </xf>
    <xf numFmtId="4" fontId="36" fillId="25" borderId="31" xfId="0" applyNumberFormat="1" applyFont="1" applyFill="1" applyBorder="1" applyAlignment="1">
      <alignment horizontal="right"/>
    </xf>
    <xf numFmtId="0" fontId="36" fillId="25" borderId="31" xfId="0" applyFont="1" applyFill="1" applyBorder="1" applyAlignment="1">
      <alignment horizontal="center" vertical="center"/>
    </xf>
    <xf numFmtId="0" fontId="36" fillId="25" borderId="30" xfId="0" applyFont="1" applyFill="1" applyBorder="1" applyAlignment="1">
      <alignment horizontal="center" vertical="center"/>
    </xf>
    <xf numFmtId="0" fontId="37" fillId="0" borderId="31" xfId="0" applyFont="1" applyBorder="1" applyAlignment="1">
      <alignment horizontal="justify" vertical="top"/>
    </xf>
    <xf numFmtId="0" fontId="36" fillId="0" borderId="30" xfId="0" applyFont="1" applyBorder="1" applyAlignment="1">
      <alignment vertical="center"/>
    </xf>
    <xf numFmtId="0" fontId="44" fillId="27" borderId="0" xfId="0" applyFont="1" applyFill="1" applyBorder="1" applyAlignment="1">
      <alignment horizontal="justify" vertical="top" wrapText="1"/>
    </xf>
    <xf numFmtId="0" fontId="38" fillId="2" borderId="31" xfId="0" applyFont="1" applyFill="1" applyBorder="1" applyAlignment="1">
      <alignment horizontal="justify" vertical="center" wrapText="1"/>
    </xf>
    <xf numFmtId="0" fontId="38" fillId="25" borderId="32" xfId="0" applyFont="1" applyFill="1" applyBorder="1" applyAlignment="1">
      <alignment horizontal="justify" vertical="center" wrapText="1"/>
    </xf>
    <xf numFmtId="0" fontId="38" fillId="25" borderId="31" xfId="0" applyFont="1" applyFill="1" applyBorder="1" applyAlignment="1">
      <alignment horizontal="justify" vertical="center" wrapText="1"/>
    </xf>
    <xf numFmtId="0" fontId="37" fillId="25" borderId="31" xfId="0" applyFont="1" applyFill="1" applyBorder="1" applyAlignment="1">
      <alignment horizontal="left" vertical="center" wrapText="1"/>
    </xf>
    <xf numFmtId="0" fontId="37" fillId="25" borderId="32" xfId="0" applyFont="1" applyFill="1" applyBorder="1" applyAlignment="1">
      <alignment horizontal="justify" vertical="center"/>
    </xf>
    <xf numFmtId="4" fontId="0" fillId="25" borderId="0" xfId="0" applyNumberFormat="1" applyFill="1"/>
    <xf numFmtId="4" fontId="28" fillId="28" borderId="32" xfId="0" applyNumberFormat="1" applyFont="1" applyFill="1" applyBorder="1" applyAlignment="1">
      <alignment horizontal="right" vertical="center" wrapText="1"/>
    </xf>
    <xf numFmtId="4" fontId="28" fillId="28" borderId="31" xfId="0" applyNumberFormat="1" applyFont="1" applyFill="1" applyBorder="1" applyAlignment="1">
      <alignment horizontal="right" vertical="center" wrapText="1"/>
    </xf>
    <xf numFmtId="0" fontId="27" fillId="28" borderId="31" xfId="0" applyFont="1" applyFill="1" applyBorder="1" applyAlignment="1">
      <alignment horizontal="center" vertical="top" wrapText="1"/>
    </xf>
    <xf numFmtId="0" fontId="27" fillId="28" borderId="31" xfId="0" applyFont="1" applyFill="1" applyBorder="1" applyAlignment="1">
      <alignment horizontal="left" vertical="top" wrapText="1"/>
    </xf>
    <xf numFmtId="0" fontId="28" fillId="28" borderId="3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top" wrapText="1"/>
    </xf>
    <xf numFmtId="0" fontId="28" fillId="29" borderId="32" xfId="0" applyFont="1" applyFill="1" applyBorder="1" applyAlignment="1">
      <alignment horizontal="center" vertical="center" wrapText="1"/>
    </xf>
    <xf numFmtId="43" fontId="28" fillId="29" borderId="73" xfId="0" applyNumberFormat="1" applyFont="1" applyFill="1" applyBorder="1" applyAlignment="1">
      <alignment horizontal="center" vertical="center" wrapText="1"/>
    </xf>
    <xf numFmtId="0" fontId="27" fillId="29" borderId="31" xfId="0" applyFont="1" applyFill="1" applyBorder="1" applyAlignment="1">
      <alignment horizontal="center" vertical="center" wrapText="1"/>
    </xf>
    <xf numFmtId="0" fontId="27" fillId="29" borderId="30" xfId="0" applyFont="1" applyFill="1" applyBorder="1" applyAlignment="1">
      <alignment horizontal="center" vertical="center" wrapText="1"/>
    </xf>
    <xf numFmtId="0" fontId="28" fillId="30" borderId="32" xfId="0" applyFont="1" applyFill="1" applyBorder="1" applyAlignment="1">
      <alignment horizontal="center" vertical="center" wrapText="1"/>
    </xf>
    <xf numFmtId="0" fontId="0" fillId="0" borderId="0" xfId="0"/>
    <xf numFmtId="3" fontId="9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2" borderId="0" xfId="0" applyFill="1" applyBorder="1"/>
    <xf numFmtId="3" fontId="46" fillId="0" borderId="31" xfId="0" applyNumberFormat="1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45" fillId="0" borderId="31" xfId="0" applyFont="1" applyBorder="1" applyAlignment="1">
      <alignment vertical="center" wrapText="1"/>
    </xf>
    <xf numFmtId="0" fontId="45" fillId="0" borderId="31" xfId="0" applyFont="1" applyBorder="1" applyAlignment="1">
      <alignment horizontal="center" vertical="center"/>
    </xf>
    <xf numFmtId="171" fontId="45" fillId="0" borderId="31" xfId="0" applyNumberFormat="1" applyFont="1" applyBorder="1" applyAlignment="1">
      <alignment vertical="center"/>
    </xf>
    <xf numFmtId="4" fontId="9" fillId="0" borderId="31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3" fontId="46" fillId="0" borderId="3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2" fillId="0" borderId="0" xfId="0" applyFont="1"/>
    <xf numFmtId="3" fontId="46" fillId="0" borderId="31" xfId="0" applyNumberFormat="1" applyFont="1" applyFill="1" applyBorder="1" applyAlignment="1">
      <alignment horizontal="left" vertical="center" wrapText="1"/>
    </xf>
    <xf numFmtId="3" fontId="0" fillId="0" borderId="31" xfId="0" applyNumberFormat="1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0" fillId="0" borderId="0" xfId="0" applyFont="1" applyAlignment="1">
      <alignment horizontal="left"/>
    </xf>
    <xf numFmtId="3" fontId="46" fillId="0" borderId="31" xfId="0" applyNumberFormat="1" applyFont="1" applyBorder="1" applyAlignment="1">
      <alignment horizontal="left"/>
    </xf>
    <xf numFmtId="0" fontId="48" fillId="0" borderId="44" xfId="0" applyFont="1" applyFill="1" applyBorder="1" applyAlignment="1">
      <alignment horizontal="justify" vertical="center"/>
    </xf>
    <xf numFmtId="0" fontId="48" fillId="0" borderId="48" xfId="0" applyFont="1" applyFill="1" applyBorder="1" applyAlignment="1">
      <alignment horizontal="left" vertical="top"/>
    </xf>
    <xf numFmtId="0" fontId="48" fillId="2" borderId="31" xfId="0" applyFont="1" applyFill="1" applyBorder="1" applyAlignment="1">
      <alignment horizontal="left" vertical="top" wrapText="1"/>
    </xf>
    <xf numFmtId="0" fontId="48" fillId="0" borderId="31" xfId="0" applyFont="1" applyFill="1" applyBorder="1" applyAlignment="1">
      <alignment horizontal="left" vertical="center" wrapText="1"/>
    </xf>
    <xf numFmtId="0" fontId="49" fillId="0" borderId="31" xfId="0" applyFont="1" applyBorder="1" applyAlignment="1">
      <alignment horizontal="justify" vertical="center"/>
    </xf>
    <xf numFmtId="0" fontId="49" fillId="27" borderId="31" xfId="0" applyFont="1" applyFill="1" applyBorder="1" applyAlignment="1">
      <alignment horizontal="justify" vertical="center" wrapText="1"/>
    </xf>
    <xf numFmtId="0" fontId="49" fillId="0" borderId="31" xfId="0" applyFont="1" applyBorder="1" applyAlignment="1">
      <alignment horizontal="justify" vertical="center" wrapText="1"/>
    </xf>
    <xf numFmtId="171" fontId="45" fillId="0" borderId="0" xfId="0" applyNumberFormat="1" applyFont="1" applyBorder="1" applyAlignment="1">
      <alignment vertical="center"/>
    </xf>
    <xf numFmtId="0" fontId="45" fillId="0" borderId="0" xfId="0" applyFont="1" applyFill="1" applyBorder="1" applyAlignment="1">
      <alignment horizontal="center" vertical="top" wrapText="1"/>
    </xf>
    <xf numFmtId="4" fontId="45" fillId="0" borderId="0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Border="1" applyAlignment="1">
      <alignment horizontal="center" vertical="center"/>
    </xf>
    <xf numFmtId="3" fontId="46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0" fillId="0" borderId="0" xfId="0" applyFont="1"/>
    <xf numFmtId="0" fontId="4" fillId="0" borderId="0" xfId="0" applyFont="1" applyAlignment="1">
      <alignment horizontal="center"/>
    </xf>
    <xf numFmtId="0" fontId="50" fillId="0" borderId="0" xfId="0" applyFont="1" applyBorder="1" applyAlignment="1">
      <alignment horizontal="justify" vertical="center"/>
    </xf>
    <xf numFmtId="4" fontId="50" fillId="0" borderId="0" xfId="0" applyNumberFormat="1" applyFont="1" applyBorder="1" applyAlignment="1">
      <alignment horizontal="right" vertical="center"/>
    </xf>
    <xf numFmtId="0" fontId="50" fillId="0" borderId="0" xfId="0" applyFont="1" applyBorder="1" applyAlignment="1">
      <alignment horizontal="left" vertical="center" wrapText="1"/>
    </xf>
    <xf numFmtId="0" fontId="50" fillId="0" borderId="0" xfId="0" applyFont="1" applyBorder="1" applyAlignment="1">
      <alignment horizontal="center" vertical="center"/>
    </xf>
    <xf numFmtId="4" fontId="50" fillId="0" borderId="0" xfId="0" applyNumberFormat="1" applyFont="1" applyFill="1" applyBorder="1" applyAlignment="1">
      <alignment horizontal="right" vertical="center"/>
    </xf>
    <xf numFmtId="171" fontId="50" fillId="0" borderId="0" xfId="0" applyNumberFormat="1" applyFont="1" applyBorder="1" applyAlignment="1">
      <alignment horizontal="left" vertical="center"/>
    </xf>
    <xf numFmtId="3" fontId="50" fillId="0" borderId="0" xfId="0" applyNumberFormat="1" applyFont="1" applyBorder="1" applyAlignment="1">
      <alignment horizontal="right" vertical="center"/>
    </xf>
    <xf numFmtId="3" fontId="53" fillId="0" borderId="0" xfId="0" applyNumberFormat="1" applyFont="1" applyFill="1" applyBorder="1" applyAlignment="1">
      <alignment horizontal="right" vertical="center" wrapText="1"/>
    </xf>
    <xf numFmtId="3" fontId="53" fillId="0" borderId="0" xfId="0" applyNumberFormat="1" applyFont="1" applyBorder="1" applyAlignment="1">
      <alignment horizontal="center" vertical="center" wrapText="1"/>
    </xf>
    <xf numFmtId="0" fontId="50" fillId="0" borderId="0" xfId="0" applyFont="1" applyBorder="1"/>
    <xf numFmtId="0" fontId="50" fillId="0" borderId="0" xfId="0" applyFont="1" applyFill="1" applyBorder="1" applyAlignment="1">
      <alignment horizontal="left" vertical="top" wrapText="1"/>
    </xf>
    <xf numFmtId="4" fontId="50" fillId="0" borderId="0" xfId="0" applyNumberFormat="1" applyFont="1" applyFill="1" applyBorder="1" applyAlignment="1">
      <alignment horizontal="left" vertical="center" wrapText="1"/>
    </xf>
    <xf numFmtId="0" fontId="50" fillId="0" borderId="0" xfId="0" applyNumberFormat="1" applyFont="1" applyBorder="1" applyAlignment="1">
      <alignment horizontal="left" vertical="center"/>
    </xf>
    <xf numFmtId="3" fontId="53" fillId="0" borderId="0" xfId="0" applyNumberFormat="1" applyFont="1" applyFill="1" applyBorder="1" applyAlignment="1">
      <alignment horizontal="left" vertical="center" wrapText="1"/>
    </xf>
    <xf numFmtId="3" fontId="53" fillId="0" borderId="0" xfId="0" applyNumberFormat="1" applyFont="1" applyBorder="1" applyAlignment="1">
      <alignment horizontal="left" vertical="center" wrapText="1"/>
    </xf>
    <xf numFmtId="0" fontId="50" fillId="0" borderId="0" xfId="0" applyFont="1" applyBorder="1" applyAlignment="1"/>
    <xf numFmtId="171" fontId="50" fillId="0" borderId="0" xfId="0" applyNumberFormat="1" applyFont="1" applyBorder="1" applyAlignment="1">
      <alignment vertical="center"/>
    </xf>
    <xf numFmtId="0" fontId="50" fillId="0" borderId="0" xfId="0" applyFont="1" applyBorder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51" xfId="0" applyBorder="1"/>
    <xf numFmtId="0" fontId="0" fillId="0" borderId="31" xfId="0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right" vertical="center" wrapText="1"/>
    </xf>
    <xf numFmtId="3" fontId="46" fillId="2" borderId="31" xfId="0" applyNumberFormat="1" applyFont="1" applyFill="1" applyBorder="1" applyAlignment="1">
      <alignment horizontal="left" vertical="center" wrapText="1"/>
    </xf>
    <xf numFmtId="0" fontId="45" fillId="2" borderId="31" xfId="0" applyFont="1" applyFill="1" applyBorder="1" applyAlignment="1">
      <alignment horizontal="left" vertical="center"/>
    </xf>
    <xf numFmtId="0" fontId="45" fillId="2" borderId="31" xfId="0" applyFont="1" applyFill="1" applyBorder="1" applyAlignment="1">
      <alignment horizontal="left" vertical="center" wrapText="1"/>
    </xf>
    <xf numFmtId="0" fontId="45" fillId="2" borderId="31" xfId="0" applyFont="1" applyFill="1" applyBorder="1" applyAlignment="1">
      <alignment horizontal="left"/>
    </xf>
    <xf numFmtId="4" fontId="55" fillId="0" borderId="0" xfId="0" applyNumberFormat="1" applyFont="1" applyAlignment="1">
      <alignment horizontal="center"/>
    </xf>
    <xf numFmtId="3" fontId="56" fillId="2" borderId="31" xfId="0" applyNumberFormat="1" applyFont="1" applyFill="1" applyBorder="1" applyAlignment="1">
      <alignment horizontal="center" vertical="center" wrapText="1"/>
    </xf>
    <xf numFmtId="0" fontId="9" fillId="31" borderId="0" xfId="0" applyFont="1" applyFill="1" applyBorder="1"/>
    <xf numFmtId="171" fontId="54" fillId="2" borderId="31" xfId="0" applyNumberFormat="1" applyFont="1" applyFill="1" applyBorder="1" applyAlignment="1">
      <alignment horizontal="right" vertical="center"/>
    </xf>
    <xf numFmtId="3" fontId="56" fillId="0" borderId="31" xfId="0" applyNumberFormat="1" applyFont="1" applyBorder="1" applyAlignment="1">
      <alignment horizontal="center" vertical="center" wrapText="1"/>
    </xf>
    <xf numFmtId="0" fontId="54" fillId="0" borderId="31" xfId="0" applyFont="1" applyBorder="1" applyAlignment="1">
      <alignment horizontal="center" vertical="center"/>
    </xf>
    <xf numFmtId="4" fontId="54" fillId="2" borderId="31" xfId="0" applyNumberFormat="1" applyFont="1" applyFill="1" applyBorder="1" applyAlignment="1">
      <alignment horizontal="right" vertical="center"/>
    </xf>
    <xf numFmtId="0" fontId="54" fillId="0" borderId="31" xfId="0" applyFont="1" applyBorder="1"/>
    <xf numFmtId="0" fontId="46" fillId="0" borderId="0" xfId="0" applyFont="1" applyBorder="1" applyAlignment="1">
      <alignment horizontal="center"/>
    </xf>
    <xf numFmtId="4" fontId="46" fillId="0" borderId="0" xfId="0" applyNumberFormat="1" applyFont="1" applyFill="1" applyBorder="1" applyAlignment="1">
      <alignment horizontal="center" vertical="center" wrapText="1"/>
    </xf>
    <xf numFmtId="3" fontId="46" fillId="0" borderId="0" xfId="0" applyNumberFormat="1" applyFont="1" applyFill="1" applyBorder="1" applyAlignment="1">
      <alignment horizontal="left" vertical="center" wrapText="1"/>
    </xf>
    <xf numFmtId="3" fontId="46" fillId="0" borderId="0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54" fillId="2" borderId="31" xfId="0" applyFont="1" applyFill="1" applyBorder="1" applyAlignment="1">
      <alignment horizontal="left" vertical="center" wrapText="1"/>
    </xf>
    <xf numFmtId="4" fontId="46" fillId="2" borderId="31" xfId="0" applyNumberFormat="1" applyFont="1" applyFill="1" applyBorder="1" applyAlignment="1">
      <alignment horizontal="right" vertical="center" wrapText="1"/>
    </xf>
    <xf numFmtId="3" fontId="46" fillId="0" borderId="31" xfId="0" applyNumberFormat="1" applyFont="1" applyFill="1" applyBorder="1" applyAlignment="1">
      <alignment horizontal="center" vertical="center" wrapText="1"/>
    </xf>
    <xf numFmtId="0" fontId="54" fillId="2" borderId="31" xfId="0" applyNumberFormat="1" applyFont="1" applyFill="1" applyBorder="1" applyAlignment="1">
      <alignment horizontal="left" vertical="center"/>
    </xf>
    <xf numFmtId="3" fontId="58" fillId="2" borderId="31" xfId="0" applyNumberFormat="1" applyFont="1" applyFill="1" applyBorder="1" applyAlignment="1">
      <alignment horizontal="right" vertical="center" wrapText="1"/>
    </xf>
    <xf numFmtId="3" fontId="56" fillId="0" borderId="31" xfId="0" applyNumberFormat="1" applyFont="1" applyFill="1" applyBorder="1" applyAlignment="1">
      <alignment horizontal="right" vertical="center" wrapText="1"/>
    </xf>
    <xf numFmtId="3" fontId="54" fillId="2" borderId="31" xfId="0" applyNumberFormat="1" applyFont="1" applyFill="1" applyBorder="1" applyAlignment="1">
      <alignment horizontal="right" vertical="center"/>
    </xf>
    <xf numFmtId="3" fontId="54" fillId="0" borderId="31" xfId="0" applyNumberFormat="1" applyFont="1" applyBorder="1" applyAlignment="1">
      <alignment horizontal="right" vertical="center"/>
    </xf>
    <xf numFmtId="3" fontId="56" fillId="0" borderId="31" xfId="0" applyNumberFormat="1" applyFont="1" applyFill="1" applyBorder="1" applyAlignment="1">
      <alignment horizontal="left" vertical="center" wrapText="1"/>
    </xf>
    <xf numFmtId="0" fontId="54" fillId="0" borderId="31" xfId="0" applyFont="1" applyBorder="1" applyAlignment="1">
      <alignment horizontal="left" vertical="center" wrapText="1"/>
    </xf>
    <xf numFmtId="0" fontId="54" fillId="0" borderId="31" xfId="0" applyFont="1" applyBorder="1" applyAlignment="1">
      <alignment horizontal="left" vertical="center"/>
    </xf>
    <xf numFmtId="171" fontId="54" fillId="0" borderId="31" xfId="0" applyNumberFormat="1" applyFont="1" applyBorder="1" applyAlignment="1">
      <alignment horizontal="left" vertical="center"/>
    </xf>
    <xf numFmtId="0" fontId="56" fillId="2" borderId="31" xfId="0" applyFont="1" applyFill="1" applyBorder="1" applyAlignment="1">
      <alignment horizontal="justify" vertical="center"/>
    </xf>
    <xf numFmtId="0" fontId="56" fillId="2" borderId="31" xfId="0" applyFont="1" applyFill="1" applyBorder="1" applyAlignment="1">
      <alignment horizontal="center" vertical="center"/>
    </xf>
    <xf numFmtId="4" fontId="56" fillId="2" borderId="31" xfId="0" applyNumberFormat="1" applyFont="1" applyFill="1" applyBorder="1" applyAlignment="1">
      <alignment horizontal="right" vertical="center"/>
    </xf>
    <xf numFmtId="0" fontId="56" fillId="2" borderId="31" xfId="0" applyFont="1" applyFill="1" applyBorder="1" applyAlignment="1">
      <alignment horizontal="justify" vertical="center" wrapText="1"/>
    </xf>
    <xf numFmtId="0" fontId="56" fillId="2" borderId="31" xfId="0" applyFont="1" applyFill="1" applyBorder="1" applyAlignment="1">
      <alignment vertical="center"/>
    </xf>
    <xf numFmtId="0" fontId="45" fillId="0" borderId="31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/>
    </xf>
    <xf numFmtId="171" fontId="45" fillId="0" borderId="31" xfId="0" applyNumberFormat="1" applyFont="1" applyBorder="1" applyAlignment="1">
      <alignment horizontal="left" vertical="center"/>
    </xf>
    <xf numFmtId="3" fontId="46" fillId="0" borderId="9" xfId="0" applyNumberFormat="1" applyFont="1" applyFill="1" applyBorder="1" applyAlignment="1">
      <alignment horizontal="left" vertical="center" wrapText="1"/>
    </xf>
    <xf numFmtId="0" fontId="45" fillId="0" borderId="45" xfId="0" applyFont="1" applyBorder="1" applyAlignment="1">
      <alignment horizontal="left" vertical="center" wrapText="1"/>
    </xf>
    <xf numFmtId="0" fontId="45" fillId="0" borderId="45" xfId="0" applyFont="1" applyBorder="1" applyAlignment="1">
      <alignment horizontal="left" vertical="center"/>
    </xf>
    <xf numFmtId="171" fontId="45" fillId="0" borderId="45" xfId="0" applyNumberFormat="1" applyFont="1" applyBorder="1" applyAlignment="1">
      <alignment horizontal="left" vertical="center"/>
    </xf>
    <xf numFmtId="3" fontId="46" fillId="0" borderId="7" xfId="0" applyNumberFormat="1" applyFont="1" applyFill="1" applyBorder="1" applyAlignment="1">
      <alignment horizontal="left" vertical="center" wrapText="1"/>
    </xf>
    <xf numFmtId="3" fontId="46" fillId="0" borderId="11" xfId="0" applyNumberFormat="1" applyFont="1" applyFill="1" applyBorder="1" applyAlignment="1">
      <alignment horizontal="left" vertical="center" wrapText="1"/>
    </xf>
    <xf numFmtId="3" fontId="47" fillId="0" borderId="31" xfId="0" applyNumberFormat="1" applyFont="1" applyFill="1" applyBorder="1" applyAlignment="1">
      <alignment horizontal="left" vertical="center" wrapText="1"/>
    </xf>
    <xf numFmtId="0" fontId="45" fillId="2" borderId="31" xfId="0" applyFont="1" applyFill="1" applyBorder="1"/>
    <xf numFmtId="4" fontId="46" fillId="0" borderId="31" xfId="0" applyNumberFormat="1" applyFont="1" applyFill="1" applyBorder="1" applyAlignment="1">
      <alignment horizontal="right" vertical="center" wrapText="1"/>
    </xf>
    <xf numFmtId="3" fontId="46" fillId="2" borderId="31" xfId="0" applyNumberFormat="1" applyFont="1" applyFill="1" applyBorder="1" applyAlignment="1">
      <alignment horizontal="center" vertical="center" wrapText="1"/>
    </xf>
    <xf numFmtId="0" fontId="54" fillId="2" borderId="31" xfId="0" applyFont="1" applyFill="1" applyBorder="1" applyAlignment="1">
      <alignment horizontal="left" vertical="center"/>
    </xf>
    <xf numFmtId="3" fontId="61" fillId="32" borderId="2" xfId="0" applyNumberFormat="1" applyFont="1" applyFill="1" applyBorder="1" applyAlignment="1">
      <alignment horizontal="center" vertical="center" textRotation="90" wrapText="1"/>
    </xf>
    <xf numFmtId="3" fontId="63" fillId="0" borderId="31" xfId="0" applyNumberFormat="1" applyFont="1" applyFill="1" applyBorder="1" applyAlignment="1">
      <alignment horizontal="center" vertical="center" wrapText="1"/>
    </xf>
    <xf numFmtId="0" fontId="64" fillId="2" borderId="31" xfId="0" applyFont="1" applyFill="1" applyBorder="1" applyAlignment="1">
      <alignment horizontal="left" vertical="center" wrapText="1"/>
    </xf>
    <xf numFmtId="0" fontId="64" fillId="2" borderId="31" xfId="0" applyFont="1" applyFill="1" applyBorder="1" applyAlignment="1">
      <alignment horizontal="left" vertical="center"/>
    </xf>
    <xf numFmtId="171" fontId="64" fillId="2" borderId="31" xfId="0" applyNumberFormat="1" applyFont="1" applyFill="1" applyBorder="1" applyAlignment="1">
      <alignment horizontal="right" vertical="center"/>
    </xf>
    <xf numFmtId="4" fontId="64" fillId="2" borderId="31" xfId="0" applyNumberFormat="1" applyFont="1" applyFill="1" applyBorder="1" applyAlignment="1">
      <alignment horizontal="right" vertical="center"/>
    </xf>
    <xf numFmtId="4" fontId="65" fillId="2" borderId="31" xfId="0" applyNumberFormat="1" applyFont="1" applyFill="1" applyBorder="1" applyAlignment="1">
      <alignment horizontal="right" vertical="center" wrapText="1"/>
    </xf>
    <xf numFmtId="3" fontId="65" fillId="0" borderId="31" xfId="0" applyNumberFormat="1" applyFont="1" applyFill="1" applyBorder="1" applyAlignment="1">
      <alignment horizontal="left" vertical="center" wrapText="1"/>
    </xf>
    <xf numFmtId="3" fontId="65" fillId="0" borderId="31" xfId="0" applyNumberFormat="1" applyFont="1" applyFill="1" applyBorder="1" applyAlignment="1">
      <alignment horizontal="center" vertical="center" wrapText="1"/>
    </xf>
    <xf numFmtId="0" fontId="64" fillId="2" borderId="45" xfId="0" applyFont="1" applyFill="1" applyBorder="1" applyAlignment="1">
      <alignment horizontal="left" vertical="center" wrapText="1"/>
    </xf>
    <xf numFmtId="0" fontId="64" fillId="2" borderId="45" xfId="0" applyFont="1" applyFill="1" applyBorder="1" applyAlignment="1">
      <alignment horizontal="left" vertical="center"/>
    </xf>
    <xf numFmtId="171" fontId="64" fillId="2" borderId="45" xfId="0" applyNumberFormat="1" applyFont="1" applyFill="1" applyBorder="1" applyAlignment="1">
      <alignment horizontal="right" vertical="center"/>
    </xf>
    <xf numFmtId="0" fontId="64" fillId="2" borderId="31" xfId="0" applyNumberFormat="1" applyFont="1" applyFill="1" applyBorder="1" applyAlignment="1">
      <alignment horizontal="left" vertical="center"/>
    </xf>
    <xf numFmtId="4" fontId="61" fillId="2" borderId="31" xfId="0" applyNumberFormat="1" applyFont="1" applyFill="1" applyBorder="1" applyAlignment="1">
      <alignment horizontal="center" vertical="center" wrapText="1"/>
    </xf>
    <xf numFmtId="3" fontId="65" fillId="0" borderId="9" xfId="0" applyNumberFormat="1" applyFont="1" applyBorder="1" applyAlignment="1">
      <alignment horizontal="center" vertical="center" wrapText="1"/>
    </xf>
    <xf numFmtId="3" fontId="65" fillId="0" borderId="31" xfId="0" applyNumberFormat="1" applyFont="1" applyBorder="1" applyAlignment="1">
      <alignment horizontal="center" vertical="center" wrapText="1"/>
    </xf>
    <xf numFmtId="3" fontId="65" fillId="2" borderId="31" xfId="0" applyNumberFormat="1" applyFont="1" applyFill="1" applyBorder="1" applyAlignment="1">
      <alignment horizontal="center" vertical="center" wrapText="1"/>
    </xf>
    <xf numFmtId="4" fontId="65" fillId="0" borderId="31" xfId="0" applyNumberFormat="1" applyFont="1" applyFill="1" applyBorder="1" applyAlignment="1">
      <alignment horizontal="right" vertical="center" wrapText="1"/>
    </xf>
    <xf numFmtId="3" fontId="63" fillId="0" borderId="9" xfId="0" applyNumberFormat="1" applyFont="1" applyBorder="1" applyAlignment="1">
      <alignment horizontal="center" vertical="center" wrapText="1"/>
    </xf>
    <xf numFmtId="3" fontId="63" fillId="0" borderId="4" xfId="0" applyNumberFormat="1" applyFont="1" applyBorder="1" applyAlignment="1">
      <alignment horizontal="center" vertical="center" wrapText="1"/>
    </xf>
    <xf numFmtId="3" fontId="63" fillId="2" borderId="31" xfId="0" applyNumberFormat="1" applyFont="1" applyFill="1" applyBorder="1" applyAlignment="1">
      <alignment horizontal="center" vertical="center" wrapText="1"/>
    </xf>
    <xf numFmtId="4" fontId="63" fillId="0" borderId="31" xfId="0" applyNumberFormat="1" applyFont="1" applyFill="1" applyBorder="1" applyAlignment="1">
      <alignment horizontal="right" vertical="center" wrapText="1"/>
    </xf>
    <xf numFmtId="3" fontId="63" fillId="2" borderId="4" xfId="0" applyNumberFormat="1" applyFont="1" applyFill="1" applyBorder="1" applyAlignment="1">
      <alignment horizontal="center" vertical="center" wrapText="1"/>
    </xf>
    <xf numFmtId="3" fontId="63" fillId="0" borderId="4" xfId="0" applyNumberFormat="1" applyFont="1" applyFill="1" applyBorder="1" applyAlignment="1">
      <alignment horizontal="center" vertical="center" wrapText="1"/>
    </xf>
    <xf numFmtId="3" fontId="61" fillId="32" borderId="31" xfId="0" applyNumberFormat="1" applyFont="1" applyFill="1" applyBorder="1" applyAlignment="1">
      <alignment horizontal="center" vertical="center" textRotation="90" wrapText="1"/>
    </xf>
    <xf numFmtId="3" fontId="65" fillId="2" borderId="45" xfId="0" applyNumberFormat="1" applyFont="1" applyFill="1" applyBorder="1" applyAlignment="1">
      <alignment horizontal="center" vertical="center" wrapText="1"/>
    </xf>
    <xf numFmtId="3" fontId="65" fillId="2" borderId="31" xfId="0" applyNumberFormat="1" applyFont="1" applyFill="1" applyBorder="1" applyAlignment="1">
      <alignment horizontal="left" vertical="center" wrapText="1"/>
    </xf>
    <xf numFmtId="3" fontId="65" fillId="2" borderId="31" xfId="0" applyNumberFormat="1" applyFont="1" applyFill="1" applyBorder="1" applyAlignment="1">
      <alignment horizontal="right" vertical="center" wrapText="1"/>
    </xf>
    <xf numFmtId="0" fontId="65" fillId="2" borderId="31" xfId="0" applyFont="1" applyFill="1" applyBorder="1" applyAlignment="1">
      <alignment vertical="center" wrapText="1"/>
    </xf>
    <xf numFmtId="0" fontId="65" fillId="2" borderId="31" xfId="0" applyFont="1" applyFill="1" applyBorder="1" applyAlignment="1">
      <alignment horizontal="left" vertical="center" wrapText="1"/>
    </xf>
    <xf numFmtId="171" fontId="65" fillId="2" borderId="31" xfId="0" applyNumberFormat="1" applyFont="1" applyFill="1" applyBorder="1" applyAlignment="1">
      <alignment horizontal="right" vertical="center"/>
    </xf>
    <xf numFmtId="171" fontId="65" fillId="2" borderId="31" xfId="0" applyNumberFormat="1" applyFont="1" applyFill="1" applyBorder="1" applyAlignment="1">
      <alignment horizontal="left" vertical="center" wrapText="1"/>
    </xf>
    <xf numFmtId="3" fontId="67" fillId="2" borderId="31" xfId="0" applyNumberFormat="1" applyFont="1" applyFill="1" applyBorder="1" applyAlignment="1">
      <alignment horizontal="right" vertical="center" wrapText="1"/>
    </xf>
    <xf numFmtId="3" fontId="67" fillId="0" borderId="31" xfId="0" applyNumberFormat="1" applyFont="1" applyFill="1" applyBorder="1" applyAlignment="1">
      <alignment horizontal="center" vertical="center" wrapText="1"/>
    </xf>
    <xf numFmtId="3" fontId="65" fillId="0" borderId="31" xfId="0" applyNumberFormat="1" applyFont="1" applyFill="1" applyBorder="1" applyAlignment="1">
      <alignment horizontal="right" vertical="center" wrapText="1"/>
    </xf>
    <xf numFmtId="3" fontId="65" fillId="2" borderId="45" xfId="0" applyNumberFormat="1" applyFont="1" applyFill="1" applyBorder="1" applyAlignment="1">
      <alignment horizontal="right" vertical="center" wrapText="1"/>
    </xf>
    <xf numFmtId="3" fontId="65" fillId="0" borderId="45" xfId="0" applyNumberFormat="1" applyFont="1" applyFill="1" applyBorder="1" applyAlignment="1">
      <alignment horizontal="right" vertical="center" wrapText="1"/>
    </xf>
    <xf numFmtId="3" fontId="65" fillId="0" borderId="45" xfId="0" applyNumberFormat="1" applyFont="1" applyFill="1" applyBorder="1" applyAlignment="1">
      <alignment horizontal="center" vertical="center" wrapText="1"/>
    </xf>
    <xf numFmtId="4" fontId="68" fillId="2" borderId="31" xfId="0" applyNumberFormat="1" applyFont="1" applyFill="1" applyBorder="1" applyAlignment="1">
      <alignment horizontal="center" vertical="center"/>
    </xf>
    <xf numFmtId="3" fontId="65" fillId="0" borderId="9" xfId="0" applyNumberFormat="1" applyFont="1" applyFill="1" applyBorder="1" applyAlignment="1">
      <alignment horizontal="center" vertical="center" wrapText="1"/>
    </xf>
    <xf numFmtId="3" fontId="63" fillId="2" borderId="9" xfId="0" applyNumberFormat="1" applyFont="1" applyFill="1" applyBorder="1" applyAlignment="1">
      <alignment horizontal="center" vertical="center" wrapText="1"/>
    </xf>
    <xf numFmtId="3" fontId="63" fillId="0" borderId="9" xfId="0" applyNumberFormat="1" applyFont="1" applyFill="1" applyBorder="1" applyAlignment="1">
      <alignment horizontal="center" vertical="center" wrapText="1"/>
    </xf>
    <xf numFmtId="4" fontId="63" fillId="0" borderId="9" xfId="0" applyNumberFormat="1" applyFont="1" applyFill="1" applyBorder="1" applyAlignment="1">
      <alignment horizontal="right" vertical="center" wrapText="1"/>
    </xf>
    <xf numFmtId="4" fontId="65" fillId="2" borderId="31" xfId="0" applyNumberFormat="1" applyFont="1" applyFill="1" applyBorder="1" applyAlignment="1">
      <alignment horizontal="center" vertical="center" wrapText="1"/>
    </xf>
    <xf numFmtId="0" fontId="65" fillId="2" borderId="31" xfId="0" applyFont="1" applyFill="1" applyBorder="1" applyAlignment="1">
      <alignment horizontal="center" vertical="center" wrapText="1"/>
    </xf>
    <xf numFmtId="3" fontId="64" fillId="2" borderId="31" xfId="0" applyNumberFormat="1" applyFont="1" applyFill="1" applyBorder="1" applyAlignment="1">
      <alignment horizontal="right" vertical="center" wrapText="1"/>
    </xf>
    <xf numFmtId="3" fontId="64" fillId="2" borderId="31" xfId="0" applyNumberFormat="1" applyFont="1" applyFill="1" applyBorder="1" applyAlignment="1">
      <alignment horizontal="right" vertical="center"/>
    </xf>
    <xf numFmtId="3" fontId="64" fillId="0" borderId="31" xfId="0" applyNumberFormat="1" applyFont="1" applyBorder="1" applyAlignment="1">
      <alignment horizontal="right" vertical="center"/>
    </xf>
    <xf numFmtId="0" fontId="64" fillId="0" borderId="31" xfId="0" applyFont="1" applyBorder="1" applyAlignment="1">
      <alignment horizontal="center" vertical="center"/>
    </xf>
    <xf numFmtId="4" fontId="69" fillId="33" borderId="31" xfId="0" applyNumberFormat="1" applyFont="1" applyFill="1" applyBorder="1" applyAlignment="1">
      <alignment horizontal="center" vertical="center"/>
    </xf>
    <xf numFmtId="171" fontId="64" fillId="2" borderId="31" xfId="0" applyNumberFormat="1" applyFont="1" applyFill="1" applyBorder="1" applyAlignment="1">
      <alignment horizontal="left" vertical="center"/>
    </xf>
    <xf numFmtId="0" fontId="64" fillId="2" borderId="31" xfId="0" applyFont="1" applyFill="1" applyBorder="1" applyAlignment="1">
      <alignment horizontal="right" vertical="center"/>
    </xf>
    <xf numFmtId="0" fontId="64" fillId="2" borderId="31" xfId="0" applyFont="1" applyFill="1" applyBorder="1"/>
    <xf numFmtId="0" fontId="64" fillId="2" borderId="31" xfId="0" applyFont="1" applyFill="1" applyBorder="1" applyAlignment="1"/>
    <xf numFmtId="0" fontId="64" fillId="0" borderId="31" xfId="0" applyFont="1" applyBorder="1" applyAlignment="1">
      <alignment vertical="center"/>
    </xf>
    <xf numFmtId="0" fontId="64" fillId="2" borderId="31" xfId="0" applyFont="1" applyFill="1" applyBorder="1" applyAlignment="1">
      <alignment vertical="center" wrapText="1"/>
    </xf>
    <xf numFmtId="0" fontId="64" fillId="0" borderId="31" xfId="0" applyFont="1" applyBorder="1"/>
    <xf numFmtId="43" fontId="64" fillId="2" borderId="31" xfId="101" applyFont="1" applyFill="1" applyBorder="1" applyAlignment="1">
      <alignment horizontal="right" vertical="center"/>
    </xf>
    <xf numFmtId="0" fontId="64" fillId="2" borderId="31" xfId="0" applyFont="1" applyFill="1" applyBorder="1" applyAlignment="1">
      <alignment horizontal="left" vertical="top"/>
    </xf>
    <xf numFmtId="4" fontId="64" fillId="2" borderId="31" xfId="0" applyNumberFormat="1" applyFont="1" applyFill="1" applyBorder="1" applyAlignment="1">
      <alignment vertical="center"/>
    </xf>
    <xf numFmtId="3" fontId="64" fillId="2" borderId="31" xfId="0" applyNumberFormat="1" applyFont="1" applyFill="1" applyBorder="1" applyAlignment="1">
      <alignment horizontal="left" vertical="top"/>
    </xf>
    <xf numFmtId="0" fontId="64" fillId="2" borderId="31" xfId="0" applyFont="1" applyFill="1" applyBorder="1" applyAlignment="1">
      <alignment wrapText="1"/>
    </xf>
    <xf numFmtId="171" fontId="64" fillId="2" borderId="31" xfId="0" applyNumberFormat="1" applyFont="1" applyFill="1" applyBorder="1" applyAlignment="1">
      <alignment vertical="center"/>
    </xf>
    <xf numFmtId="3" fontId="64" fillId="0" borderId="31" xfId="0" applyNumberFormat="1" applyFont="1" applyBorder="1" applyAlignment="1">
      <alignment horizontal="center" vertical="center"/>
    </xf>
    <xf numFmtId="4" fontId="64" fillId="0" borderId="31" xfId="0" applyNumberFormat="1" applyFont="1" applyBorder="1" applyAlignment="1">
      <alignment horizontal="center" vertical="center"/>
    </xf>
    <xf numFmtId="4" fontId="64" fillId="0" borderId="31" xfId="0" applyNumberFormat="1" applyFont="1" applyBorder="1" applyAlignment="1">
      <alignment horizontal="right" vertical="center"/>
    </xf>
    <xf numFmtId="4" fontId="64" fillId="2" borderId="31" xfId="0" applyNumberFormat="1" applyFont="1" applyFill="1" applyBorder="1" applyAlignment="1"/>
    <xf numFmtId="4" fontId="64" fillId="0" borderId="31" xfId="0" applyNumberFormat="1" applyFont="1" applyBorder="1"/>
    <xf numFmtId="4" fontId="67" fillId="2" borderId="31" xfId="0" applyNumberFormat="1" applyFont="1" applyFill="1" applyBorder="1" applyAlignment="1">
      <alignment horizontal="right" vertical="center" wrapText="1"/>
    </xf>
    <xf numFmtId="4" fontId="65" fillId="2" borderId="31" xfId="0" applyNumberFormat="1" applyFont="1" applyFill="1" applyBorder="1" applyAlignment="1">
      <alignment horizontal="center" vertical="center"/>
    </xf>
    <xf numFmtId="4" fontId="55" fillId="2" borderId="31" xfId="0" applyNumberFormat="1" applyFont="1" applyFill="1" applyBorder="1" applyAlignment="1">
      <alignment horizontal="center" vertical="center" wrapText="1"/>
    </xf>
    <xf numFmtId="3" fontId="61" fillId="32" borderId="80" xfId="0" applyNumberFormat="1" applyFont="1" applyFill="1" applyBorder="1" applyAlignment="1">
      <alignment horizontal="center" vertical="center" wrapText="1"/>
    </xf>
    <xf numFmtId="4" fontId="63" fillId="2" borderId="88" xfId="0" applyNumberFormat="1" applyFont="1" applyFill="1" applyBorder="1" applyAlignment="1">
      <alignment horizontal="center" vertical="center"/>
    </xf>
    <xf numFmtId="0" fontId="63" fillId="2" borderId="89" xfId="0" applyFont="1" applyFill="1" applyBorder="1" applyAlignment="1">
      <alignment horizontal="justify" vertical="center"/>
    </xf>
    <xf numFmtId="0" fontId="63" fillId="2" borderId="88" xfId="0" applyFont="1" applyFill="1" applyBorder="1" applyAlignment="1">
      <alignment horizontal="center" vertical="center"/>
    </xf>
    <xf numFmtId="4" fontId="63" fillId="2" borderId="88" xfId="0" applyNumberFormat="1" applyFont="1" applyFill="1" applyBorder="1" applyAlignment="1">
      <alignment horizontal="right" vertical="center"/>
    </xf>
    <xf numFmtId="0" fontId="63" fillId="2" borderId="88" xfId="0" applyFont="1" applyFill="1" applyBorder="1" applyAlignment="1">
      <alignment vertical="center"/>
    </xf>
    <xf numFmtId="0" fontId="63" fillId="2" borderId="0" xfId="0" applyFont="1" applyFill="1" applyBorder="1" applyAlignment="1">
      <alignment vertical="center"/>
    </xf>
    <xf numFmtId="4" fontId="61" fillId="0" borderId="31" xfId="0" applyNumberFormat="1" applyFont="1" applyFill="1" applyBorder="1" applyAlignment="1">
      <alignment horizontal="center" vertical="center" wrapText="1"/>
    </xf>
    <xf numFmtId="4" fontId="61" fillId="0" borderId="9" xfId="0" applyNumberFormat="1" applyFont="1" applyFill="1" applyBorder="1" applyAlignment="1">
      <alignment horizontal="center" vertical="center" wrapText="1"/>
    </xf>
    <xf numFmtId="4" fontId="61" fillId="0" borderId="7" xfId="0" applyNumberFormat="1" applyFont="1" applyFill="1" applyBorder="1" applyAlignment="1">
      <alignment horizontal="center" vertical="center" wrapText="1"/>
    </xf>
    <xf numFmtId="4" fontId="61" fillId="2" borderId="31" xfId="0" applyNumberFormat="1" applyFont="1" applyFill="1" applyBorder="1" applyAlignment="1">
      <alignment horizontal="center" vertical="center"/>
    </xf>
    <xf numFmtId="0" fontId="63" fillId="2" borderId="88" xfId="0" applyFont="1" applyFill="1" applyBorder="1" applyAlignment="1">
      <alignment horizontal="center" vertical="center" wrapText="1"/>
    </xf>
    <xf numFmtId="0" fontId="65" fillId="2" borderId="31" xfId="0" applyFont="1" applyFill="1" applyBorder="1" applyAlignment="1">
      <alignment horizontal="left" vertical="center"/>
    </xf>
    <xf numFmtId="0" fontId="65" fillId="2" borderId="31" xfId="0" applyNumberFormat="1" applyFont="1" applyFill="1" applyBorder="1" applyAlignment="1">
      <alignment horizontal="left" vertical="center"/>
    </xf>
    <xf numFmtId="0" fontId="64" fillId="2" borderId="45" xfId="0" applyNumberFormat="1" applyFont="1" applyFill="1" applyBorder="1" applyAlignment="1">
      <alignment horizontal="left" vertical="center"/>
    </xf>
    <xf numFmtId="0" fontId="70" fillId="0" borderId="0" xfId="0" applyFont="1" applyBorder="1" applyAlignment="1"/>
    <xf numFmtId="4" fontId="4" fillId="2" borderId="90" xfId="0" applyNumberFormat="1" applyFont="1" applyFill="1" applyBorder="1" applyAlignment="1">
      <alignment horizontal="center" vertical="center"/>
    </xf>
    <xf numFmtId="4" fontId="61" fillId="0" borderId="7" xfId="0" applyNumberFormat="1" applyFont="1" applyFill="1" applyBorder="1" applyAlignment="1">
      <alignment horizontal="right" vertical="center" wrapText="1"/>
    </xf>
    <xf numFmtId="3" fontId="8" fillId="32" borderId="1" xfId="0" applyNumberFormat="1" applyFont="1" applyFill="1" applyBorder="1" applyAlignment="1">
      <alignment horizontal="center" vertical="center" textRotation="90" wrapText="1"/>
    </xf>
    <xf numFmtId="3" fontId="61" fillId="32" borderId="1" xfId="0" applyNumberFormat="1" applyFont="1" applyFill="1" applyBorder="1" applyAlignment="1">
      <alignment horizontal="center" vertical="center" textRotation="90" wrapText="1"/>
    </xf>
    <xf numFmtId="3" fontId="60" fillId="0" borderId="31" xfId="0" applyNumberFormat="1" applyFont="1" applyFill="1" applyBorder="1" applyAlignment="1">
      <alignment horizontal="left" vertical="center" wrapText="1"/>
    </xf>
    <xf numFmtId="4" fontId="69" fillId="2" borderId="31" xfId="0" applyNumberFormat="1" applyFont="1" applyFill="1" applyBorder="1" applyAlignment="1">
      <alignment horizontal="center" vertical="center" wrapText="1"/>
    </xf>
    <xf numFmtId="49" fontId="46" fillId="0" borderId="9" xfId="0" applyNumberFormat="1" applyFont="1" applyFill="1" applyBorder="1" applyAlignment="1">
      <alignment horizontal="left" vertical="center" wrapText="1"/>
    </xf>
    <xf numFmtId="49" fontId="46" fillId="0" borderId="11" xfId="0" applyNumberFormat="1" applyFont="1" applyFill="1" applyBorder="1" applyAlignment="1">
      <alignment horizontal="left" vertical="center" wrapText="1"/>
    </xf>
    <xf numFmtId="49" fontId="46" fillId="0" borderId="31" xfId="0" applyNumberFormat="1" applyFont="1" applyFill="1" applyBorder="1" applyAlignment="1">
      <alignment horizontal="left" vertical="center" wrapText="1"/>
    </xf>
    <xf numFmtId="4" fontId="59" fillId="2" borderId="31" xfId="0" applyNumberFormat="1" applyFont="1" applyFill="1" applyBorder="1" applyAlignment="1">
      <alignment horizontal="center" vertical="center" wrapText="1"/>
    </xf>
    <xf numFmtId="3" fontId="65" fillId="0" borderId="11" xfId="0" applyNumberFormat="1" applyFont="1" applyFill="1" applyBorder="1" applyAlignment="1">
      <alignment horizontal="center" vertical="center" wrapText="1"/>
    </xf>
    <xf numFmtId="0" fontId="64" fillId="0" borderId="31" xfId="0" applyFont="1" applyBorder="1" applyAlignment="1">
      <alignment vertical="center" wrapText="1"/>
    </xf>
    <xf numFmtId="171" fontId="64" fillId="0" borderId="31" xfId="0" applyNumberFormat="1" applyFont="1" applyBorder="1" applyAlignment="1">
      <alignment vertical="center"/>
    </xf>
    <xf numFmtId="49" fontId="65" fillId="0" borderId="9" xfId="0" applyNumberFormat="1" applyFont="1" applyFill="1" applyBorder="1" applyAlignment="1">
      <alignment horizontal="center" vertical="center" wrapText="1"/>
    </xf>
    <xf numFmtId="0" fontId="64" fillId="0" borderId="45" xfId="0" applyFont="1" applyBorder="1" applyAlignment="1">
      <alignment vertical="center" wrapText="1"/>
    </xf>
    <xf numFmtId="0" fontId="64" fillId="0" borderId="45" xfId="0" applyFont="1" applyBorder="1" applyAlignment="1">
      <alignment horizontal="center" vertical="center"/>
    </xf>
    <xf numFmtId="171" fontId="64" fillId="0" borderId="45" xfId="0" applyNumberFormat="1" applyFont="1" applyBorder="1" applyAlignment="1">
      <alignment vertical="center"/>
    </xf>
    <xf numFmtId="3" fontId="65" fillId="0" borderId="7" xfId="0" applyNumberFormat="1" applyFont="1" applyFill="1" applyBorder="1" applyAlignment="1">
      <alignment horizontal="center" vertical="center" wrapText="1"/>
    </xf>
    <xf numFmtId="3" fontId="65" fillId="0" borderId="7" xfId="0" applyNumberFormat="1" applyFont="1" applyBorder="1" applyAlignment="1">
      <alignment horizontal="center" vertical="center" wrapText="1"/>
    </xf>
    <xf numFmtId="49" fontId="65" fillId="0" borderId="11" xfId="0" applyNumberFormat="1" applyFont="1" applyFill="1" applyBorder="1" applyAlignment="1">
      <alignment horizontal="center" vertical="center" wrapText="1"/>
    </xf>
    <xf numFmtId="3" fontId="67" fillId="0" borderId="31" xfId="0" applyNumberFormat="1" applyFont="1" applyFill="1" applyBorder="1" applyAlignment="1">
      <alignment horizontal="right" vertical="center" wrapText="1"/>
    </xf>
    <xf numFmtId="49" fontId="65" fillId="0" borderId="31" xfId="0" applyNumberFormat="1" applyFont="1" applyFill="1" applyBorder="1" applyAlignment="1">
      <alignment horizontal="center" vertical="center" wrapText="1"/>
    </xf>
    <xf numFmtId="4" fontId="68" fillId="2" borderId="31" xfId="0" applyNumberFormat="1" applyFont="1" applyFill="1" applyBorder="1" applyAlignment="1">
      <alignment horizontal="center" vertical="center" wrapText="1"/>
    </xf>
    <xf numFmtId="3" fontId="71" fillId="0" borderId="31" xfId="0" applyNumberFormat="1" applyFont="1" applyFill="1" applyBorder="1" applyAlignment="1">
      <alignment horizontal="center" vertical="center" wrapText="1"/>
    </xf>
    <xf numFmtId="3" fontId="64" fillId="0" borderId="31" xfId="0" applyNumberFormat="1" applyFont="1" applyFill="1" applyBorder="1" applyAlignment="1">
      <alignment horizontal="right" vertical="center" wrapText="1"/>
    </xf>
    <xf numFmtId="3" fontId="64" fillId="0" borderId="31" xfId="0" applyNumberFormat="1" applyFont="1" applyFill="1" applyBorder="1" applyAlignment="1">
      <alignment horizontal="center" vertical="center" wrapText="1"/>
    </xf>
    <xf numFmtId="3" fontId="64" fillId="0" borderId="31" xfId="0" applyNumberFormat="1" applyFont="1" applyBorder="1" applyAlignment="1">
      <alignment horizontal="left"/>
    </xf>
    <xf numFmtId="3" fontId="64" fillId="0" borderId="31" xfId="0" applyNumberFormat="1" applyFont="1" applyBorder="1" applyAlignment="1">
      <alignment horizontal="right"/>
    </xf>
    <xf numFmtId="3" fontId="65" fillId="0" borderId="31" xfId="0" applyNumberFormat="1" applyFont="1" applyFill="1" applyBorder="1" applyAlignment="1">
      <alignment vertical="center" wrapText="1"/>
    </xf>
    <xf numFmtId="4" fontId="65" fillId="0" borderId="31" xfId="0" applyNumberFormat="1" applyFont="1" applyFill="1" applyBorder="1" applyAlignment="1">
      <alignment horizontal="left" vertical="center" wrapText="1"/>
    </xf>
    <xf numFmtId="3" fontId="65" fillId="0" borderId="31" xfId="0" applyNumberFormat="1" applyFont="1" applyBorder="1" applyAlignment="1">
      <alignment horizontal="left"/>
    </xf>
    <xf numFmtId="4" fontId="65" fillId="2" borderId="31" xfId="0" applyNumberFormat="1" applyFont="1" applyFill="1" applyBorder="1" applyAlignment="1">
      <alignment horizontal="left" vertical="center" wrapText="1"/>
    </xf>
    <xf numFmtId="4" fontId="64" fillId="2" borderId="31" xfId="0" applyNumberFormat="1" applyFont="1" applyFill="1" applyBorder="1" applyAlignment="1">
      <alignment horizontal="right" vertical="center" wrapText="1"/>
    </xf>
    <xf numFmtId="4" fontId="45" fillId="0" borderId="31" xfId="0" applyNumberFormat="1" applyFont="1" applyFill="1" applyBorder="1" applyAlignment="1">
      <alignment horizontal="center" vertical="center" wrapText="1"/>
    </xf>
    <xf numFmtId="4" fontId="65" fillId="0" borderId="31" xfId="0" applyNumberFormat="1" applyFont="1" applyFill="1" applyBorder="1" applyAlignment="1">
      <alignment horizontal="center" vertical="center" wrapText="1"/>
    </xf>
    <xf numFmtId="3" fontId="8" fillId="32" borderId="1" xfId="0" applyNumberFormat="1" applyFont="1" applyFill="1" applyBorder="1" applyAlignment="1">
      <alignment horizontal="center" vertical="center" wrapText="1"/>
    </xf>
    <xf numFmtId="3" fontId="61" fillId="32" borderId="1" xfId="0" applyNumberFormat="1" applyFont="1" applyFill="1" applyBorder="1" applyAlignment="1">
      <alignment horizontal="center" vertical="center" wrapText="1"/>
    </xf>
    <xf numFmtId="3" fontId="61" fillId="32" borderId="2" xfId="0" applyNumberFormat="1" applyFont="1" applyFill="1" applyBorder="1" applyAlignment="1">
      <alignment horizontal="center" vertical="center" wrapText="1"/>
    </xf>
    <xf numFmtId="3" fontId="63" fillId="0" borderId="31" xfId="0" applyNumberFormat="1" applyFont="1" applyBorder="1" applyAlignment="1">
      <alignment horizontal="center" vertical="center" wrapText="1"/>
    </xf>
    <xf numFmtId="3" fontId="64" fillId="0" borderId="31" xfId="0" applyNumberFormat="1" applyFont="1" applyBorder="1" applyAlignment="1">
      <alignment horizontal="center" vertical="center" wrapText="1"/>
    </xf>
    <xf numFmtId="0" fontId="64" fillId="0" borderId="31" xfId="0" applyFont="1" applyBorder="1" applyAlignment="1">
      <alignment horizontal="center"/>
    </xf>
    <xf numFmtId="4" fontId="60" fillId="2" borderId="31" xfId="0" applyNumberFormat="1" applyFont="1" applyFill="1" applyBorder="1" applyAlignment="1">
      <alignment horizontal="center" vertical="center" wrapText="1"/>
    </xf>
    <xf numFmtId="4" fontId="69" fillId="2" borderId="31" xfId="0" applyNumberFormat="1" applyFont="1" applyFill="1" applyBorder="1" applyAlignment="1">
      <alignment horizontal="center" vertical="center"/>
    </xf>
    <xf numFmtId="0" fontId="69" fillId="0" borderId="31" xfId="0" applyFont="1" applyBorder="1" applyAlignment="1">
      <alignment horizontal="left"/>
    </xf>
    <xf numFmtId="0" fontId="69" fillId="0" borderId="31" xfId="0" applyFont="1" applyBorder="1" applyAlignment="1">
      <alignment horizontal="center"/>
    </xf>
    <xf numFmtId="3" fontId="74" fillId="2" borderId="31" xfId="0" applyNumberFormat="1" applyFont="1" applyFill="1" applyBorder="1" applyAlignment="1">
      <alignment horizontal="left" vertical="center" wrapText="1"/>
    </xf>
    <xf numFmtId="4" fontId="74" fillId="2" borderId="31" xfId="0" applyNumberFormat="1" applyFont="1" applyFill="1" applyBorder="1" applyAlignment="1">
      <alignment horizontal="right" vertical="center" wrapText="1"/>
    </xf>
    <xf numFmtId="3" fontId="74" fillId="2" borderId="31" xfId="0" applyNumberFormat="1" applyFont="1" applyFill="1" applyBorder="1" applyAlignment="1">
      <alignment horizontal="center" vertical="center" wrapText="1"/>
    </xf>
    <xf numFmtId="3" fontId="72" fillId="2" borderId="31" xfId="0" applyNumberFormat="1" applyFont="1" applyFill="1" applyBorder="1" applyAlignment="1">
      <alignment horizontal="center" vertical="center" wrapText="1"/>
    </xf>
    <xf numFmtId="0" fontId="72" fillId="2" borderId="31" xfId="0" applyFont="1" applyFill="1" applyBorder="1" applyAlignment="1">
      <alignment horizontal="center" vertical="center" wrapText="1"/>
    </xf>
    <xf numFmtId="49" fontId="72" fillId="2" borderId="31" xfId="0" applyNumberFormat="1" applyFont="1" applyFill="1" applyBorder="1" applyAlignment="1">
      <alignment horizontal="center" vertical="center" wrapText="1"/>
    </xf>
    <xf numFmtId="0" fontId="73" fillId="2" borderId="31" xfId="0" applyFont="1" applyFill="1" applyBorder="1" applyAlignment="1">
      <alignment horizontal="left" vertical="center"/>
    </xf>
    <xf numFmtId="3" fontId="74" fillId="0" borderId="31" xfId="0" applyNumberFormat="1" applyFont="1" applyFill="1" applyBorder="1" applyAlignment="1">
      <alignment horizontal="center" vertical="center" wrapText="1"/>
    </xf>
    <xf numFmtId="3" fontId="74" fillId="0" borderId="31" xfId="0" applyNumberFormat="1" applyFont="1" applyBorder="1" applyAlignment="1">
      <alignment horizontal="center" vertical="center" wrapText="1"/>
    </xf>
    <xf numFmtId="0" fontId="73" fillId="2" borderId="31" xfId="0" applyFont="1" applyFill="1" applyBorder="1" applyAlignment="1">
      <alignment horizontal="left" vertical="center" wrapText="1"/>
    </xf>
    <xf numFmtId="3" fontId="75" fillId="0" borderId="31" xfId="0" applyNumberFormat="1" applyFont="1" applyFill="1" applyBorder="1" applyAlignment="1">
      <alignment horizontal="right" vertical="center" wrapText="1"/>
    </xf>
    <xf numFmtId="3" fontId="74" fillId="0" borderId="31" xfId="0" applyNumberFormat="1" applyFont="1" applyFill="1" applyBorder="1" applyAlignment="1">
      <alignment horizontal="right" vertical="center" wrapText="1"/>
    </xf>
    <xf numFmtId="0" fontId="73" fillId="2" borderId="31" xfId="0" applyFont="1" applyFill="1" applyBorder="1" applyAlignment="1">
      <alignment wrapText="1"/>
    </xf>
    <xf numFmtId="4" fontId="61" fillId="0" borderId="9" xfId="0" applyNumberFormat="1" applyFont="1" applyFill="1" applyBorder="1" applyAlignment="1">
      <alignment horizontal="right" vertical="center" wrapText="1"/>
    </xf>
    <xf numFmtId="3" fontId="46" fillId="0" borderId="9" xfId="0" applyNumberFormat="1" applyFont="1" applyBorder="1" applyAlignment="1">
      <alignment horizontal="center" vertical="center" wrapText="1"/>
    </xf>
    <xf numFmtId="3" fontId="46" fillId="0" borderId="7" xfId="0" applyNumberFormat="1" applyFont="1" applyBorder="1" applyAlignment="1">
      <alignment horizontal="center" vertical="center" wrapText="1"/>
    </xf>
    <xf numFmtId="0" fontId="68" fillId="2" borderId="0" xfId="0" applyFont="1" applyFill="1" applyBorder="1" applyAlignment="1">
      <alignment horizontal="left" vertical="top" wrapText="1"/>
    </xf>
    <xf numFmtId="4" fontId="59" fillId="2" borderId="0" xfId="0" applyNumberFormat="1" applyFont="1" applyFill="1" applyBorder="1" applyAlignment="1">
      <alignment horizontal="center" vertical="center" wrapText="1"/>
    </xf>
    <xf numFmtId="3" fontId="46" fillId="0" borderId="0" xfId="0" applyNumberFormat="1" applyFont="1" applyBorder="1" applyAlignment="1">
      <alignment horizontal="center" vertical="center" wrapText="1"/>
    </xf>
    <xf numFmtId="3" fontId="46" fillId="0" borderId="0" xfId="0" applyNumberFormat="1" applyFont="1" applyFill="1" applyBorder="1" applyAlignment="1">
      <alignment horizontal="center" vertical="center" wrapText="1"/>
    </xf>
    <xf numFmtId="3" fontId="63" fillId="0" borderId="31" xfId="0" applyNumberFormat="1" applyFont="1" applyBorder="1" applyAlignment="1">
      <alignment horizontal="center" vertical="center" wrapText="1"/>
    </xf>
    <xf numFmtId="3" fontId="61" fillId="32" borderId="1" xfId="0" applyNumberFormat="1" applyFont="1" applyFill="1" applyBorder="1" applyAlignment="1">
      <alignment horizontal="center" vertical="center" wrapText="1"/>
    </xf>
    <xf numFmtId="3" fontId="61" fillId="32" borderId="2" xfId="0" applyNumberFormat="1" applyFont="1" applyFill="1" applyBorder="1" applyAlignment="1">
      <alignment horizontal="center" vertical="center" wrapText="1"/>
    </xf>
    <xf numFmtId="4" fontId="64" fillId="2" borderId="31" xfId="0" applyNumberFormat="1" applyFont="1" applyFill="1" applyBorder="1" applyAlignment="1">
      <alignment horizontal="center" vertical="center" wrapText="1"/>
    </xf>
    <xf numFmtId="4" fontId="65" fillId="0" borderId="31" xfId="0" applyNumberFormat="1" applyFont="1" applyFill="1" applyBorder="1" applyAlignment="1">
      <alignment horizontal="center" vertical="center" wrapText="1"/>
    </xf>
    <xf numFmtId="3" fontId="52" fillId="32" borderId="1" xfId="0" applyNumberFormat="1" applyFont="1" applyFill="1" applyBorder="1" applyAlignment="1">
      <alignment horizontal="center" vertical="center" wrapText="1"/>
    </xf>
    <xf numFmtId="171" fontId="64" fillId="2" borderId="31" xfId="0" applyNumberFormat="1" applyFont="1" applyFill="1" applyBorder="1" applyAlignment="1">
      <alignment horizontal="center" vertical="center"/>
    </xf>
    <xf numFmtId="4" fontId="64" fillId="2" borderId="31" xfId="0" applyNumberFormat="1" applyFont="1" applyFill="1" applyBorder="1" applyAlignment="1">
      <alignment horizontal="center" vertical="center"/>
    </xf>
    <xf numFmtId="0" fontId="64" fillId="2" borderId="31" xfId="0" applyFont="1" applyFill="1" applyBorder="1" applyAlignment="1">
      <alignment horizontal="center" vertical="center"/>
    </xf>
    <xf numFmtId="3" fontId="61" fillId="32" borderId="31" xfId="0" applyNumberFormat="1" applyFont="1" applyFill="1" applyBorder="1" applyAlignment="1">
      <alignment horizontal="center" vertical="center" wrapText="1"/>
    </xf>
    <xf numFmtId="171" fontId="64" fillId="0" borderId="43" xfId="0" applyNumberFormat="1" applyFont="1" applyBorder="1" applyAlignment="1">
      <alignment horizontal="center" vertical="center" wrapText="1"/>
    </xf>
    <xf numFmtId="0" fontId="63" fillId="0" borderId="93" xfId="0" applyFont="1" applyBorder="1" applyAlignment="1">
      <alignment horizontal="justify" vertical="top" wrapText="1"/>
    </xf>
    <xf numFmtId="0" fontId="0" fillId="0" borderId="95" xfId="0" applyFont="1" applyBorder="1"/>
    <xf numFmtId="0" fontId="0" fillId="0" borderId="0" xfId="0" applyFont="1" applyBorder="1"/>
    <xf numFmtId="0" fontId="0" fillId="0" borderId="96" xfId="0" applyFont="1" applyBorder="1"/>
    <xf numFmtId="3" fontId="9" fillId="0" borderId="98" xfId="0" applyNumberFormat="1" applyFont="1" applyFill="1" applyBorder="1" applyAlignment="1">
      <alignment horizontal="center" vertical="center" wrapText="1"/>
    </xf>
    <xf numFmtId="3" fontId="9" fillId="0" borderId="99" xfId="0" applyNumberFormat="1" applyFont="1" applyFill="1" applyBorder="1" applyAlignment="1">
      <alignment horizontal="center" vertical="center" wrapText="1"/>
    </xf>
    <xf numFmtId="3" fontId="9" fillId="0" borderId="101" xfId="0" applyNumberFormat="1" applyFont="1" applyFill="1" applyBorder="1" applyAlignment="1">
      <alignment horizontal="center" vertical="center" wrapText="1"/>
    </xf>
    <xf numFmtId="0" fontId="45" fillId="0" borderId="95" xfId="0" applyFont="1" applyFill="1" applyBorder="1" applyAlignment="1">
      <alignment horizontal="center" vertical="top" wrapText="1"/>
    </xf>
    <xf numFmtId="3" fontId="9" fillId="0" borderId="96" xfId="0" applyNumberFormat="1" applyFont="1" applyFill="1" applyBorder="1" applyAlignment="1">
      <alignment horizontal="center" vertical="center" wrapText="1"/>
    </xf>
    <xf numFmtId="3" fontId="65" fillId="0" borderId="98" xfId="0" applyNumberFormat="1" applyFont="1" applyFill="1" applyBorder="1" applyAlignment="1">
      <alignment horizontal="center" vertical="center" wrapText="1"/>
    </xf>
    <xf numFmtId="3" fontId="65" fillId="0" borderId="99" xfId="0" applyNumberFormat="1" applyFont="1" applyFill="1" applyBorder="1" applyAlignment="1">
      <alignment horizontal="center" vertical="center" wrapText="1"/>
    </xf>
    <xf numFmtId="3" fontId="65" fillId="0" borderId="101" xfId="0" applyNumberFormat="1" applyFont="1" applyFill="1" applyBorder="1" applyAlignment="1">
      <alignment horizontal="center" vertical="center" wrapText="1"/>
    </xf>
    <xf numFmtId="0" fontId="68" fillId="2" borderId="95" xfId="0" applyFont="1" applyFill="1" applyBorder="1" applyAlignment="1">
      <alignment horizontal="left" vertical="top" wrapText="1"/>
    </xf>
    <xf numFmtId="0" fontId="5" fillId="0" borderId="95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96" xfId="0" applyFont="1" applyBorder="1"/>
    <xf numFmtId="0" fontId="62" fillId="0" borderId="100" xfId="0" applyFont="1" applyBorder="1" applyAlignment="1">
      <alignment horizontal="center" vertical="center" wrapText="1"/>
    </xf>
    <xf numFmtId="3" fontId="72" fillId="2" borderId="101" xfId="0" applyNumberFormat="1" applyFont="1" applyFill="1" applyBorder="1" applyAlignment="1">
      <alignment horizontal="center" vertical="center" wrapText="1"/>
    </xf>
    <xf numFmtId="3" fontId="74" fillId="0" borderId="101" xfId="0" applyNumberFormat="1" applyFont="1" applyFill="1" applyBorder="1" applyAlignment="1">
      <alignment horizontal="center" vertical="center" wrapText="1"/>
    </xf>
    <xf numFmtId="3" fontId="46" fillId="0" borderId="101" xfId="0" applyNumberFormat="1" applyFont="1" applyFill="1" applyBorder="1" applyAlignment="1">
      <alignment horizontal="center" vertical="center" wrapText="1"/>
    </xf>
    <xf numFmtId="1" fontId="46" fillId="0" borderId="101" xfId="0" applyNumberFormat="1" applyFont="1" applyFill="1" applyBorder="1" applyAlignment="1">
      <alignment horizontal="center" vertical="center" wrapText="1"/>
    </xf>
    <xf numFmtId="0" fontId="63" fillId="0" borderId="81" xfId="0" applyFont="1" applyBorder="1" applyAlignment="1">
      <alignment horizontal="justify" vertical="top" wrapText="1"/>
    </xf>
    <xf numFmtId="0" fontId="6" fillId="0" borderId="96" xfId="0" applyFont="1" applyBorder="1" applyAlignment="1">
      <alignment horizontal="center"/>
    </xf>
    <xf numFmtId="0" fontId="64" fillId="0" borderId="101" xfId="0" applyFont="1" applyBorder="1" applyAlignment="1">
      <alignment horizontal="center" vertical="center"/>
    </xf>
    <xf numFmtId="0" fontId="0" fillId="0" borderId="101" xfId="0" applyFont="1" applyBorder="1" applyAlignment="1">
      <alignment horizontal="left"/>
    </xf>
    <xf numFmtId="0" fontId="46" fillId="0" borderId="95" xfId="0" applyFont="1" applyBorder="1" applyAlignment="1">
      <alignment horizontal="center"/>
    </xf>
    <xf numFmtId="0" fontId="0" fillId="0" borderId="96" xfId="0" applyFont="1" applyBorder="1" applyAlignment="1">
      <alignment horizontal="left"/>
    </xf>
    <xf numFmtId="4" fontId="55" fillId="0" borderId="0" xfId="0" applyNumberFormat="1" applyFont="1" applyBorder="1" applyAlignment="1">
      <alignment horizontal="center"/>
    </xf>
    <xf numFmtId="0" fontId="62" fillId="0" borderId="93" xfId="0" applyFont="1" applyBorder="1" applyAlignment="1">
      <alignment horizontal="justify" vertical="top" wrapText="1"/>
    </xf>
    <xf numFmtId="0" fontId="64" fillId="0" borderId="101" xfId="0" applyFont="1" applyBorder="1"/>
    <xf numFmtId="4" fontId="59" fillId="0" borderId="107" xfId="0" applyNumberFormat="1" applyFont="1" applyBorder="1" applyAlignment="1">
      <alignment horizontal="center"/>
    </xf>
    <xf numFmtId="0" fontId="59" fillId="0" borderId="107" xfId="0" applyFont="1" applyBorder="1" applyAlignment="1">
      <alignment horizontal="center"/>
    </xf>
    <xf numFmtId="0" fontId="45" fillId="0" borderId="107" xfId="0" applyFont="1" applyBorder="1"/>
    <xf numFmtId="0" fontId="45" fillId="0" borderId="108" xfId="0" applyFont="1" applyBorder="1"/>
    <xf numFmtId="0" fontId="62" fillId="2" borderId="100" xfId="0" applyFont="1" applyFill="1" applyBorder="1" applyAlignment="1">
      <alignment horizontal="justify" vertical="top" wrapText="1"/>
    </xf>
    <xf numFmtId="0" fontId="62" fillId="2" borderId="31" xfId="0" applyFont="1" applyFill="1" applyBorder="1" applyAlignment="1">
      <alignment horizontal="justify" vertical="top" wrapText="1"/>
    </xf>
    <xf numFmtId="4" fontId="64" fillId="2" borderId="31" xfId="0" applyNumberFormat="1" applyFont="1" applyFill="1" applyBorder="1" applyAlignment="1">
      <alignment horizontal="center" vertical="center" wrapText="1"/>
    </xf>
    <xf numFmtId="0" fontId="69" fillId="2" borderId="102" xfId="0" applyFont="1" applyFill="1" applyBorder="1" applyAlignment="1">
      <alignment horizontal="left" vertical="top" wrapText="1"/>
    </xf>
    <xf numFmtId="0" fontId="69" fillId="2" borderId="44" xfId="0" applyFont="1" applyFill="1" applyBorder="1" applyAlignment="1">
      <alignment horizontal="left" vertical="top" wrapText="1"/>
    </xf>
    <xf numFmtId="0" fontId="68" fillId="2" borderId="100" xfId="0" applyFont="1" applyFill="1" applyBorder="1" applyAlignment="1">
      <alignment horizontal="left" vertical="top" wrapText="1"/>
    </xf>
    <xf numFmtId="0" fontId="68" fillId="2" borderId="31" xfId="0" applyFont="1" applyFill="1" applyBorder="1" applyAlignment="1">
      <alignment horizontal="left" vertical="top" wrapText="1"/>
    </xf>
    <xf numFmtId="0" fontId="62" fillId="2" borderId="102" xfId="0" applyFont="1" applyFill="1" applyBorder="1" applyAlignment="1">
      <alignment horizontal="left" vertical="top" wrapText="1"/>
    </xf>
    <xf numFmtId="0" fontId="62" fillId="2" borderId="44" xfId="0" applyFont="1" applyFill="1" applyBorder="1" applyAlignment="1">
      <alignment horizontal="left" vertical="top" wrapText="1"/>
    </xf>
    <xf numFmtId="0" fontId="60" fillId="2" borderId="102" xfId="0" applyFont="1" applyFill="1" applyBorder="1" applyAlignment="1">
      <alignment horizontal="left"/>
    </xf>
    <xf numFmtId="0" fontId="60" fillId="2" borderId="44" xfId="0" applyFont="1" applyFill="1" applyBorder="1" applyAlignment="1">
      <alignment horizontal="left"/>
    </xf>
    <xf numFmtId="0" fontId="59" fillId="2" borderId="102" xfId="0" applyFont="1" applyFill="1" applyBorder="1" applyAlignment="1">
      <alignment horizontal="left"/>
    </xf>
    <xf numFmtId="0" fontId="59" fillId="2" borderId="44" xfId="0" applyFont="1" applyFill="1" applyBorder="1" applyAlignment="1">
      <alignment horizontal="left"/>
    </xf>
    <xf numFmtId="0" fontId="59" fillId="2" borderId="105" xfId="0" applyFont="1" applyFill="1" applyBorder="1" applyAlignment="1">
      <alignment horizontal="center"/>
    </xf>
    <xf numFmtId="0" fontId="59" fillId="2" borderId="106" xfId="0" applyFont="1" applyFill="1" applyBorder="1" applyAlignment="1">
      <alignment horizontal="center"/>
    </xf>
    <xf numFmtId="0" fontId="63" fillId="0" borderId="103" xfId="0" applyFont="1" applyBorder="1" applyAlignment="1">
      <alignment horizontal="left" vertical="center"/>
    </xf>
    <xf numFmtId="0" fontId="63" fillId="0" borderId="42" xfId="0" applyFont="1" applyBorder="1" applyAlignment="1">
      <alignment horizontal="left" vertical="center"/>
    </xf>
    <xf numFmtId="0" fontId="63" fillId="0" borderId="104" xfId="0" applyFont="1" applyBorder="1" applyAlignment="1">
      <alignment horizontal="left" vertical="center"/>
    </xf>
    <xf numFmtId="0" fontId="63" fillId="0" borderId="39" xfId="0" applyFont="1" applyBorder="1" applyAlignment="1">
      <alignment horizontal="left" vertical="center"/>
    </xf>
    <xf numFmtId="4" fontId="65" fillId="0" borderId="45" xfId="0" applyNumberFormat="1" applyFont="1" applyFill="1" applyBorder="1" applyAlignment="1">
      <alignment horizontal="center" vertical="center" wrapText="1"/>
    </xf>
    <xf numFmtId="4" fontId="65" fillId="0" borderId="43" xfId="0" applyNumberFormat="1" applyFont="1" applyFill="1" applyBorder="1" applyAlignment="1">
      <alignment horizontal="center" vertical="center" wrapText="1"/>
    </xf>
    <xf numFmtId="0" fontId="62" fillId="2" borderId="97" xfId="0" applyFont="1" applyFill="1" applyBorder="1" applyAlignment="1">
      <alignment horizontal="left" vertical="top" wrapText="1"/>
    </xf>
    <xf numFmtId="0" fontId="62" fillId="2" borderId="8" xfId="0" applyFont="1" applyFill="1" applyBorder="1" applyAlignment="1">
      <alignment horizontal="left" vertical="top" wrapText="1"/>
    </xf>
    <xf numFmtId="0" fontId="62" fillId="2" borderId="95" xfId="0" applyFont="1" applyFill="1" applyBorder="1" applyAlignment="1">
      <alignment horizontal="left" vertical="top" wrapText="1"/>
    </xf>
    <xf numFmtId="0" fontId="62" fillId="2" borderId="10" xfId="0" applyFont="1" applyFill="1" applyBorder="1" applyAlignment="1">
      <alignment horizontal="left" vertical="top" wrapText="1"/>
    </xf>
    <xf numFmtId="4" fontId="64" fillId="0" borderId="7" xfId="0" applyNumberFormat="1" applyFont="1" applyFill="1" applyBorder="1" applyAlignment="1">
      <alignment horizontal="center" vertical="center" wrapText="1"/>
    </xf>
    <xf numFmtId="4" fontId="64" fillId="0" borderId="11" xfId="0" applyNumberFormat="1" applyFont="1" applyFill="1" applyBorder="1" applyAlignment="1">
      <alignment horizontal="center" vertical="center" wrapText="1"/>
    </xf>
    <xf numFmtId="0" fontId="62" fillId="2" borderId="100" xfId="0" applyFont="1" applyFill="1" applyBorder="1" applyAlignment="1">
      <alignment horizontal="left" vertical="top" wrapText="1"/>
    </xf>
    <xf numFmtId="0" fontId="62" fillId="2" borderId="31" xfId="0" applyFont="1" applyFill="1" applyBorder="1" applyAlignment="1">
      <alignment horizontal="left" vertical="top" wrapText="1"/>
    </xf>
    <xf numFmtId="4" fontId="64" fillId="0" borderId="31" xfId="0" applyNumberFormat="1" applyFont="1" applyFill="1" applyBorder="1" applyAlignment="1">
      <alignment horizontal="center" vertical="center" wrapText="1"/>
    </xf>
    <xf numFmtId="0" fontId="62" fillId="0" borderId="100" xfId="0" applyFont="1" applyFill="1" applyBorder="1" applyAlignment="1">
      <alignment horizontal="left" vertical="center" wrapText="1"/>
    </xf>
    <xf numFmtId="0" fontId="62" fillId="0" borderId="31" xfId="0" applyFont="1" applyFill="1" applyBorder="1" applyAlignment="1">
      <alignment horizontal="left" vertical="center" wrapText="1"/>
    </xf>
    <xf numFmtId="0" fontId="63" fillId="0" borderId="100" xfId="0" applyFont="1" applyFill="1" applyBorder="1" applyAlignment="1">
      <alignment horizontal="justify" vertical="top" wrapText="1"/>
    </xf>
    <xf numFmtId="0" fontId="63" fillId="0" borderId="31" xfId="0" applyFont="1" applyFill="1" applyBorder="1" applyAlignment="1">
      <alignment horizontal="justify" vertical="top" wrapText="1"/>
    </xf>
    <xf numFmtId="4" fontId="65" fillId="0" borderId="31" xfId="0" applyNumberFormat="1" applyFont="1" applyFill="1" applyBorder="1" applyAlignment="1">
      <alignment horizontal="center" vertical="center" wrapText="1"/>
    </xf>
    <xf numFmtId="0" fontId="62" fillId="0" borderId="100" xfId="0" applyFont="1" applyFill="1" applyBorder="1" applyAlignment="1">
      <alignment horizontal="center" vertical="top" wrapText="1"/>
    </xf>
    <xf numFmtId="0" fontId="62" fillId="0" borderId="31" xfId="0" applyFont="1" applyFill="1" applyBorder="1" applyAlignment="1">
      <alignment horizontal="center" vertical="top" wrapText="1"/>
    </xf>
    <xf numFmtId="4" fontId="45" fillId="0" borderId="31" xfId="0" applyNumberFormat="1" applyFont="1" applyFill="1" applyBorder="1" applyAlignment="1">
      <alignment horizontal="center" vertical="center" wrapText="1"/>
    </xf>
    <xf numFmtId="0" fontId="62" fillId="0" borderId="103" xfId="0" applyFont="1" applyFill="1" applyBorder="1" applyAlignment="1">
      <alignment horizontal="center" vertical="top" wrapText="1"/>
    </xf>
    <xf numFmtId="0" fontId="62" fillId="0" borderId="42" xfId="0" applyFont="1" applyFill="1" applyBorder="1" applyAlignment="1">
      <alignment horizontal="center" vertical="top" wrapText="1"/>
    </xf>
    <xf numFmtId="0" fontId="62" fillId="0" borderId="95" xfId="0" applyFont="1" applyFill="1" applyBorder="1" applyAlignment="1">
      <alignment horizontal="center" vertical="top" wrapText="1"/>
    </xf>
    <xf numFmtId="0" fontId="62" fillId="0" borderId="78" xfId="0" applyFont="1" applyFill="1" applyBorder="1" applyAlignment="1">
      <alignment horizontal="center" vertical="top" wrapText="1"/>
    </xf>
    <xf numFmtId="0" fontId="62" fillId="0" borderId="104" xfId="0" applyFont="1" applyFill="1" applyBorder="1" applyAlignment="1">
      <alignment horizontal="center" vertical="top" wrapText="1"/>
    </xf>
    <xf numFmtId="0" fontId="62" fillId="0" borderId="39" xfId="0" applyFont="1" applyFill="1" applyBorder="1" applyAlignment="1">
      <alignment horizontal="center" vertical="top" wrapText="1"/>
    </xf>
    <xf numFmtId="4" fontId="74" fillId="2" borderId="45" xfId="0" applyNumberFormat="1" applyFont="1" applyFill="1" applyBorder="1" applyAlignment="1">
      <alignment horizontal="center" vertical="center" wrapText="1"/>
    </xf>
    <xf numFmtId="4" fontId="74" fillId="2" borderId="41" xfId="0" applyNumberFormat="1" applyFont="1" applyFill="1" applyBorder="1" applyAlignment="1">
      <alignment horizontal="center" vertical="center" wrapText="1"/>
    </xf>
    <xf numFmtId="4" fontId="74" fillId="2" borderId="43" xfId="0" applyNumberFormat="1" applyFont="1" applyFill="1" applyBorder="1" applyAlignment="1">
      <alignment horizontal="center" vertical="center" wrapText="1"/>
    </xf>
    <xf numFmtId="0" fontId="62" fillId="0" borderId="100" xfId="0" applyFont="1" applyFill="1" applyBorder="1" applyAlignment="1">
      <alignment horizontal="left" vertical="top" wrapText="1"/>
    </xf>
    <xf numFmtId="0" fontId="62" fillId="0" borderId="31" xfId="0" applyFont="1" applyFill="1" applyBorder="1" applyAlignment="1">
      <alignment horizontal="left" vertical="top" wrapText="1"/>
    </xf>
    <xf numFmtId="0" fontId="62" fillId="0" borderId="97" xfId="0" applyFont="1" applyFill="1" applyBorder="1" applyAlignment="1">
      <alignment horizontal="left" vertical="top" wrapText="1"/>
    </xf>
    <xf numFmtId="0" fontId="62" fillId="0" borderId="8" xfId="0" applyFont="1" applyFill="1" applyBorder="1" applyAlignment="1">
      <alignment horizontal="left" vertical="top" wrapText="1"/>
    </xf>
    <xf numFmtId="0" fontId="62" fillId="0" borderId="95" xfId="0" applyFont="1" applyFill="1" applyBorder="1" applyAlignment="1">
      <alignment horizontal="left" vertical="top" wrapText="1"/>
    </xf>
    <xf numFmtId="0" fontId="62" fillId="0" borderId="10" xfId="0" applyFont="1" applyFill="1" applyBorder="1" applyAlignment="1">
      <alignment horizontal="left" vertical="top" wrapText="1"/>
    </xf>
    <xf numFmtId="4" fontId="45" fillId="0" borderId="7" xfId="0" applyNumberFormat="1" applyFont="1" applyFill="1" applyBorder="1" applyAlignment="1">
      <alignment horizontal="center" vertical="center" wrapText="1"/>
    </xf>
    <xf numFmtId="4" fontId="45" fillId="0" borderId="11" xfId="0" applyNumberFormat="1" applyFont="1" applyFill="1" applyBorder="1" applyAlignment="1">
      <alignment horizontal="center" vertical="center" wrapText="1"/>
    </xf>
    <xf numFmtId="0" fontId="8" fillId="32" borderId="1" xfId="0" applyFont="1" applyFill="1" applyBorder="1" applyAlignment="1">
      <alignment horizontal="center" vertical="center" wrapText="1"/>
    </xf>
    <xf numFmtId="3" fontId="8" fillId="32" borderId="2" xfId="0" applyNumberFormat="1" applyFont="1" applyFill="1" applyBorder="1" applyAlignment="1">
      <alignment horizontal="center" vertical="center" wrapText="1"/>
    </xf>
    <xf numFmtId="3" fontId="8" fillId="32" borderId="3" xfId="0" applyNumberFormat="1" applyFont="1" applyFill="1" applyBorder="1" applyAlignment="1">
      <alignment horizontal="center" vertical="center" wrapText="1"/>
    </xf>
    <xf numFmtId="3" fontId="8" fillId="3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63" fillId="0" borderId="5" xfId="0" applyNumberFormat="1" applyFont="1" applyBorder="1" applyAlignment="1">
      <alignment horizontal="justify" vertical="top" wrapText="1"/>
    </xf>
    <xf numFmtId="3" fontId="63" fillId="0" borderId="6" xfId="0" applyNumberFormat="1" applyFont="1" applyBorder="1" applyAlignment="1">
      <alignment horizontal="justify" vertical="top" wrapText="1"/>
    </xf>
    <xf numFmtId="0" fontId="70" fillId="0" borderId="91" xfId="0" applyFont="1" applyBorder="1" applyAlignment="1">
      <alignment horizontal="left"/>
    </xf>
    <xf numFmtId="0" fontId="70" fillId="0" borderId="92" xfId="0" applyFont="1" applyBorder="1" applyAlignment="1">
      <alignment horizontal="left"/>
    </xf>
    <xf numFmtId="0" fontId="70" fillId="0" borderId="79" xfId="0" applyFont="1" applyBorder="1" applyAlignment="1">
      <alignment horizontal="left"/>
    </xf>
    <xf numFmtId="49" fontId="63" fillId="0" borderId="7" xfId="0" applyNumberFormat="1" applyFont="1" applyBorder="1" applyAlignment="1">
      <alignment horizontal="left" vertical="center" wrapText="1"/>
    </xf>
    <xf numFmtId="49" fontId="63" fillId="0" borderId="94" xfId="0" applyNumberFormat="1" applyFont="1" applyBorder="1" applyAlignment="1">
      <alignment horizontal="left" vertical="center" wrapText="1"/>
    </xf>
    <xf numFmtId="0" fontId="61" fillId="32" borderId="1" xfId="0" applyFont="1" applyFill="1" applyBorder="1" applyAlignment="1">
      <alignment horizontal="center" vertical="center" wrapText="1"/>
    </xf>
    <xf numFmtId="0" fontId="61" fillId="32" borderId="2" xfId="0" applyFont="1" applyFill="1" applyBorder="1" applyAlignment="1">
      <alignment horizontal="center" vertical="center" wrapText="1"/>
    </xf>
    <xf numFmtId="3" fontId="61" fillId="32" borderId="1" xfId="0" applyNumberFormat="1" applyFont="1" applyFill="1" applyBorder="1" applyAlignment="1">
      <alignment horizontal="center" vertical="center" wrapText="1"/>
    </xf>
    <xf numFmtId="3" fontId="61" fillId="32" borderId="2" xfId="0" applyNumberFormat="1" applyFont="1" applyFill="1" applyBorder="1" applyAlignment="1">
      <alignment horizontal="center" vertical="center" wrapText="1"/>
    </xf>
    <xf numFmtId="3" fontId="61" fillId="32" borderId="3" xfId="0" applyNumberFormat="1" applyFont="1" applyFill="1" applyBorder="1" applyAlignment="1">
      <alignment horizontal="center" vertical="center" wrapText="1"/>
    </xf>
    <xf numFmtId="49" fontId="63" fillId="0" borderId="9" xfId="0" applyNumberFormat="1" applyFont="1" applyBorder="1" applyAlignment="1">
      <alignment horizontal="left" vertical="center" wrapText="1"/>
    </xf>
    <xf numFmtId="49" fontId="63" fillId="0" borderId="98" xfId="0" applyNumberFormat="1" applyFont="1" applyBorder="1" applyAlignment="1">
      <alignment horizontal="left" vertical="center" wrapText="1"/>
    </xf>
    <xf numFmtId="3" fontId="63" fillId="0" borderId="31" xfId="0" applyNumberFormat="1" applyFont="1" applyBorder="1" applyAlignment="1">
      <alignment horizontal="center" vertical="center" wrapText="1"/>
    </xf>
    <xf numFmtId="0" fontId="61" fillId="32" borderId="31" xfId="0" applyFont="1" applyFill="1" applyBorder="1" applyAlignment="1">
      <alignment horizontal="center" vertical="center" wrapText="1"/>
    </xf>
    <xf numFmtId="0" fontId="63" fillId="2" borderId="31" xfId="0" applyFont="1" applyFill="1" applyBorder="1" applyAlignment="1">
      <alignment vertical="center" wrapText="1"/>
    </xf>
    <xf numFmtId="171" fontId="64" fillId="2" borderId="45" xfId="0" applyNumberFormat="1" applyFont="1" applyFill="1" applyBorder="1" applyAlignment="1">
      <alignment horizontal="center" vertical="center" wrapText="1"/>
    </xf>
    <xf numFmtId="171" fontId="64" fillId="2" borderId="41" xfId="0" applyNumberFormat="1" applyFont="1" applyFill="1" applyBorder="1" applyAlignment="1">
      <alignment horizontal="center" vertical="center" wrapText="1"/>
    </xf>
    <xf numFmtId="171" fontId="64" fillId="2" borderId="43" xfId="0" applyNumberFormat="1" applyFont="1" applyFill="1" applyBorder="1" applyAlignment="1">
      <alignment horizontal="center" vertical="center" wrapText="1"/>
    </xf>
    <xf numFmtId="3" fontId="61" fillId="32" borderId="31" xfId="0" applyNumberFormat="1" applyFont="1" applyFill="1" applyBorder="1" applyAlignment="1">
      <alignment horizontal="center" vertical="center" wrapText="1"/>
    </xf>
    <xf numFmtId="49" fontId="63" fillId="0" borderId="31" xfId="0" applyNumberFormat="1" applyFont="1" applyBorder="1" applyAlignment="1">
      <alignment horizontal="left" vertical="center" wrapText="1"/>
    </xf>
    <xf numFmtId="0" fontId="52" fillId="32" borderId="1" xfId="0" applyFont="1" applyFill="1" applyBorder="1" applyAlignment="1">
      <alignment horizontal="center" vertical="center" wrapText="1"/>
    </xf>
    <xf numFmtId="3" fontId="63" fillId="2" borderId="5" xfId="0" applyNumberFormat="1" applyFont="1" applyFill="1" applyBorder="1" applyAlignment="1">
      <alignment horizontal="justify" vertical="top" wrapText="1"/>
    </xf>
    <xf numFmtId="3" fontId="63" fillId="2" borderId="6" xfId="0" applyNumberFormat="1" applyFont="1" applyFill="1" applyBorder="1" applyAlignment="1">
      <alignment horizontal="justify" vertical="top" wrapText="1"/>
    </xf>
    <xf numFmtId="0" fontId="63" fillId="2" borderId="31" xfId="0" applyFont="1" applyFill="1" applyBorder="1" applyAlignment="1">
      <alignment horizontal="left" vertical="top" wrapText="1"/>
    </xf>
    <xf numFmtId="0" fontId="63" fillId="2" borderId="31" xfId="0" applyFont="1" applyFill="1" applyBorder="1" applyAlignment="1">
      <alignment horizontal="left" vertical="center" wrapText="1"/>
    </xf>
    <xf numFmtId="0" fontId="55" fillId="2" borderId="44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62" fillId="0" borderId="78" xfId="0" applyFont="1" applyFill="1" applyBorder="1" applyAlignment="1">
      <alignment horizontal="left" vertical="top" wrapText="1"/>
    </xf>
    <xf numFmtId="4" fontId="64" fillId="0" borderId="41" xfId="0" applyNumberFormat="1" applyFont="1" applyFill="1" applyBorder="1" applyAlignment="1">
      <alignment horizontal="center" vertical="center" wrapText="1"/>
    </xf>
    <xf numFmtId="0" fontId="62" fillId="2" borderId="42" xfId="0" applyFont="1" applyFill="1" applyBorder="1" applyAlignment="1">
      <alignment vertical="top" wrapText="1"/>
    </xf>
    <xf numFmtId="0" fontId="62" fillId="2" borderId="78" xfId="0" applyFont="1" applyFill="1" applyBorder="1" applyAlignment="1">
      <alignment vertical="top" wrapText="1"/>
    </xf>
    <xf numFmtId="0" fontId="62" fillId="2" borderId="39" xfId="0" applyFont="1" applyFill="1" applyBorder="1" applyAlignment="1">
      <alignment vertical="top" wrapText="1"/>
    </xf>
    <xf numFmtId="0" fontId="63" fillId="2" borderId="44" xfId="0" applyFont="1" applyFill="1" applyBorder="1" applyAlignment="1">
      <alignment horizontal="left" vertical="center" wrapText="1"/>
    </xf>
    <xf numFmtId="4" fontId="64" fillId="2" borderId="45" xfId="0" applyNumberFormat="1" applyFont="1" applyFill="1" applyBorder="1" applyAlignment="1">
      <alignment horizontal="center" vertical="center" wrapText="1"/>
    </xf>
    <xf numFmtId="4" fontId="64" fillId="2" borderId="41" xfId="0" applyNumberFormat="1" applyFont="1" applyFill="1" applyBorder="1" applyAlignment="1">
      <alignment horizontal="center" vertical="center" wrapText="1"/>
    </xf>
    <xf numFmtId="4" fontId="64" fillId="2" borderId="43" xfId="0" applyNumberFormat="1" applyFont="1" applyFill="1" applyBorder="1" applyAlignment="1">
      <alignment horizontal="center" vertical="center" wrapText="1"/>
    </xf>
    <xf numFmtId="0" fontId="62" fillId="2" borderId="31" xfId="0" applyFont="1" applyFill="1" applyBorder="1" applyAlignment="1">
      <alignment horizontal="left" vertical="center" wrapText="1"/>
    </xf>
    <xf numFmtId="0" fontId="61" fillId="2" borderId="44" xfId="0" applyFont="1" applyFill="1" applyBorder="1" applyAlignment="1">
      <alignment horizontal="left" vertical="top" wrapText="1"/>
    </xf>
    <xf numFmtId="0" fontId="55" fillId="33" borderId="44" xfId="0" applyFont="1" applyFill="1" applyBorder="1" applyAlignment="1">
      <alignment horizontal="left" vertical="center"/>
    </xf>
    <xf numFmtId="171" fontId="64" fillId="2" borderId="31" xfId="0" applyNumberFormat="1" applyFont="1" applyFill="1" applyBorder="1" applyAlignment="1">
      <alignment horizontal="center" vertical="center"/>
    </xf>
    <xf numFmtId="0" fontId="68" fillId="2" borderId="31" xfId="0" applyFont="1" applyFill="1" applyBorder="1" applyAlignment="1">
      <alignment horizontal="justify" vertical="center"/>
    </xf>
    <xf numFmtId="4" fontId="64" fillId="2" borderId="31" xfId="0" applyNumberFormat="1" applyFont="1" applyFill="1" applyBorder="1" applyAlignment="1">
      <alignment horizontal="center" vertical="center"/>
    </xf>
    <xf numFmtId="0" fontId="64" fillId="2" borderId="31" xfId="0" applyFont="1" applyFill="1" applyBorder="1" applyAlignment="1">
      <alignment horizontal="center" vertical="center"/>
    </xf>
    <xf numFmtId="0" fontId="63" fillId="2" borderId="31" xfId="0" applyFont="1" applyFill="1" applyBorder="1" applyAlignment="1">
      <alignment horizontal="left" vertical="center"/>
    </xf>
    <xf numFmtId="0" fontId="63" fillId="2" borderId="42" xfId="0" applyFont="1" applyFill="1" applyBorder="1" applyAlignment="1">
      <alignment horizontal="left" vertical="center" wrapText="1"/>
    </xf>
    <xf numFmtId="0" fontId="63" fillId="2" borderId="78" xfId="0" applyFont="1" applyFill="1" applyBorder="1" applyAlignment="1">
      <alignment horizontal="left" vertical="center" wrapText="1"/>
    </xf>
    <xf numFmtId="0" fontId="63" fillId="2" borderId="39" xfId="0" applyFont="1" applyFill="1" applyBorder="1" applyAlignment="1">
      <alignment horizontal="left" vertical="center" wrapText="1"/>
    </xf>
    <xf numFmtId="3" fontId="63" fillId="0" borderId="31" xfId="0" applyNumberFormat="1" applyFont="1" applyBorder="1" applyAlignment="1">
      <alignment horizontal="justify" vertical="top" wrapText="1"/>
    </xf>
    <xf numFmtId="0" fontId="62" fillId="2" borderId="42" xfId="0" applyFont="1" applyFill="1" applyBorder="1" applyAlignment="1">
      <alignment vertical="center" wrapText="1"/>
    </xf>
    <xf numFmtId="0" fontId="62" fillId="2" borderId="78" xfId="0" applyFont="1" applyFill="1" applyBorder="1" applyAlignment="1">
      <alignment vertical="center" wrapText="1"/>
    </xf>
    <xf numFmtId="0" fontId="62" fillId="2" borderId="39" xfId="0" applyFont="1" applyFill="1" applyBorder="1" applyAlignment="1">
      <alignment vertical="center" wrapText="1"/>
    </xf>
    <xf numFmtId="171" fontId="64" fillId="0" borderId="45" xfId="0" applyNumberFormat="1" applyFont="1" applyBorder="1" applyAlignment="1">
      <alignment horizontal="center" vertical="center" wrapText="1"/>
    </xf>
    <xf numFmtId="171" fontId="64" fillId="0" borderId="41" xfId="0" applyNumberFormat="1" applyFont="1" applyBorder="1" applyAlignment="1">
      <alignment horizontal="center" vertical="center" wrapText="1"/>
    </xf>
    <xf numFmtId="171" fontId="64" fillId="0" borderId="43" xfId="0" applyNumberFormat="1" applyFont="1" applyBorder="1" applyAlignment="1">
      <alignment horizontal="center" vertical="center" wrapText="1"/>
    </xf>
    <xf numFmtId="0" fontId="62" fillId="2" borderId="42" xfId="0" applyFont="1" applyFill="1" applyBorder="1" applyAlignment="1">
      <alignment horizontal="left" vertical="top" wrapText="1"/>
    </xf>
    <xf numFmtId="0" fontId="62" fillId="2" borderId="78" xfId="0" applyFont="1" applyFill="1" applyBorder="1" applyAlignment="1">
      <alignment horizontal="left" vertical="top" wrapText="1"/>
    </xf>
    <xf numFmtId="0" fontId="62" fillId="2" borderId="39" xfId="0" applyFont="1" applyFill="1" applyBorder="1" applyAlignment="1">
      <alignment horizontal="left" vertical="top" wrapText="1"/>
    </xf>
    <xf numFmtId="3" fontId="52" fillId="32" borderId="1" xfId="0" applyNumberFormat="1" applyFont="1" applyFill="1" applyBorder="1" applyAlignment="1">
      <alignment horizontal="center" vertical="center" wrapText="1"/>
    </xf>
    <xf numFmtId="0" fontId="62" fillId="2" borderId="31" xfId="0" applyFont="1" applyFill="1" applyBorder="1" applyAlignment="1">
      <alignment vertical="center"/>
    </xf>
    <xf numFmtId="0" fontId="62" fillId="2" borderId="31" xfId="0" applyFont="1" applyFill="1" applyBorder="1" applyAlignment="1">
      <alignment vertical="top" wrapText="1"/>
    </xf>
    <xf numFmtId="3" fontId="52" fillId="32" borderId="2" xfId="0" applyNumberFormat="1" applyFont="1" applyFill="1" applyBorder="1" applyAlignment="1">
      <alignment horizontal="center" vertical="center" wrapText="1"/>
    </xf>
    <xf numFmtId="3" fontId="52" fillId="32" borderId="3" xfId="0" applyNumberFormat="1" applyFont="1" applyFill="1" applyBorder="1" applyAlignment="1">
      <alignment horizontal="center" vertical="center" wrapText="1"/>
    </xf>
    <xf numFmtId="0" fontId="61" fillId="32" borderId="81" xfId="0" applyFont="1" applyFill="1" applyBorder="1" applyAlignment="1">
      <alignment horizontal="center" vertical="center" wrapText="1"/>
    </xf>
    <xf numFmtId="0" fontId="61" fillId="32" borderId="9" xfId="0" applyFont="1" applyFill="1" applyBorder="1" applyAlignment="1">
      <alignment horizontal="center" vertical="center" wrapText="1"/>
    </xf>
    <xf numFmtId="0" fontId="61" fillId="32" borderId="83" xfId="0" applyFont="1" applyFill="1" applyBorder="1" applyAlignment="1">
      <alignment horizontal="center" vertical="center" wrapText="1"/>
    </xf>
    <xf numFmtId="0" fontId="61" fillId="32" borderId="84" xfId="0" applyFont="1" applyFill="1" applyBorder="1" applyAlignment="1">
      <alignment horizontal="center" vertical="center" wrapText="1"/>
    </xf>
    <xf numFmtId="3" fontId="61" fillId="32" borderId="82" xfId="0" applyNumberFormat="1" applyFont="1" applyFill="1" applyBorder="1" applyAlignment="1">
      <alignment horizontal="center" vertical="center" wrapText="1"/>
    </xf>
    <xf numFmtId="3" fontId="61" fillId="32" borderId="85" xfId="0" applyNumberFormat="1" applyFont="1" applyFill="1" applyBorder="1" applyAlignment="1">
      <alignment horizontal="center" vertical="center" wrapText="1"/>
    </xf>
    <xf numFmtId="3" fontId="61" fillId="32" borderId="79" xfId="0" applyNumberFormat="1" applyFont="1" applyFill="1" applyBorder="1" applyAlignment="1">
      <alignment horizontal="center" vertical="center" wrapText="1"/>
    </xf>
    <xf numFmtId="0" fontId="57" fillId="2" borderId="44" xfId="0" applyFont="1" applyFill="1" applyBorder="1" applyAlignment="1">
      <alignment horizontal="center" vertical="top" wrapText="1"/>
    </xf>
    <xf numFmtId="0" fontId="63" fillId="2" borderId="86" xfId="0" applyFont="1" applyFill="1" applyBorder="1" applyAlignment="1">
      <alignment horizontal="justify" vertical="top" wrapText="1"/>
    </xf>
    <xf numFmtId="0" fontId="63" fillId="2" borderId="87" xfId="0" applyFont="1" applyFill="1" applyBorder="1" applyAlignment="1">
      <alignment horizontal="justify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63" xfId="0" applyBorder="1" applyAlignment="1">
      <alignment horizontal="center" vertical="top" wrapText="1"/>
    </xf>
    <xf numFmtId="0" fontId="30" fillId="0" borderId="21" xfId="0" applyFont="1" applyFill="1" applyBorder="1" applyAlignment="1">
      <alignment horizontal="justify" vertical="center" wrapText="1"/>
    </xf>
    <xf numFmtId="0" fontId="30" fillId="0" borderId="22" xfId="0" applyFont="1" applyFill="1" applyBorder="1" applyAlignment="1">
      <alignment horizontal="justify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2" fillId="24" borderId="64" xfId="0" applyFont="1" applyFill="1" applyBorder="1" applyAlignment="1">
      <alignment horizontal="left" vertical="center"/>
    </xf>
    <xf numFmtId="0" fontId="32" fillId="24" borderId="65" xfId="0" applyFont="1" applyFill="1" applyBorder="1" applyAlignment="1">
      <alignment horizontal="left" vertical="center"/>
    </xf>
    <xf numFmtId="0" fontId="32" fillId="24" borderId="56" xfId="0" applyFont="1" applyFill="1" applyBorder="1" applyAlignment="1">
      <alignment horizontal="left" vertical="center"/>
    </xf>
    <xf numFmtId="0" fontId="32" fillId="24" borderId="57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29" fillId="24" borderId="60" xfId="0" applyFont="1" applyFill="1" applyBorder="1" applyAlignment="1">
      <alignment horizontal="center" vertical="center" wrapText="1"/>
    </xf>
    <xf numFmtId="0" fontId="29" fillId="24" borderId="61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 vertical="center" wrapText="1"/>
    </xf>
    <xf numFmtId="0" fontId="29" fillId="24" borderId="36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 vertical="center"/>
    </xf>
    <xf numFmtId="0" fontId="29" fillId="24" borderId="36" xfId="0" applyFont="1" applyFill="1" applyBorder="1" applyAlignment="1">
      <alignment horizontal="center" vertical="center"/>
    </xf>
    <xf numFmtId="0" fontId="29" fillId="24" borderId="29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justify" vertical="center" wrapText="1"/>
    </xf>
    <xf numFmtId="0" fontId="0" fillId="0" borderId="56" xfId="0" applyBorder="1" applyAlignment="1">
      <alignment horizontal="justify" vertical="center" wrapText="1"/>
    </xf>
    <xf numFmtId="0" fontId="0" fillId="0" borderId="31" xfId="0" applyBorder="1" applyAlignment="1">
      <alignment horizontal="justify" vertical="top" wrapText="1"/>
    </xf>
    <xf numFmtId="0" fontId="0" fillId="0" borderId="52" xfId="0" applyBorder="1" applyAlignment="1">
      <alignment horizontal="justify" vertical="center" wrapText="1"/>
    </xf>
    <xf numFmtId="0" fontId="0" fillId="0" borderId="55" xfId="0" applyBorder="1" applyAlignment="1">
      <alignment horizontal="justify" vertical="center" wrapText="1"/>
    </xf>
    <xf numFmtId="0" fontId="2" fillId="0" borderId="31" xfId="0" applyFont="1" applyBorder="1" applyAlignment="1">
      <alignment horizontal="justify" vertical="top" wrapText="1"/>
    </xf>
    <xf numFmtId="0" fontId="0" fillId="0" borderId="31" xfId="0" applyBorder="1" applyAlignment="1">
      <alignment horizontal="justify" vertical="center" wrapText="1"/>
    </xf>
    <xf numFmtId="0" fontId="0" fillId="0" borderId="57" xfId="0" applyBorder="1" applyAlignment="1">
      <alignment horizontal="justify" vertical="center" wrapText="1"/>
    </xf>
    <xf numFmtId="0" fontId="0" fillId="0" borderId="5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30" fillId="0" borderId="31" xfId="0" applyFont="1" applyFill="1" applyBorder="1" applyAlignment="1">
      <alignment horizontal="justify" vertical="center" wrapText="1"/>
    </xf>
    <xf numFmtId="0" fontId="0" fillId="0" borderId="4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2" xfId="0" applyBorder="1" applyAlignment="1">
      <alignment horizontal="justify" vertical="center" wrapText="1"/>
    </xf>
    <xf numFmtId="0" fontId="0" fillId="0" borderId="36" xfId="0" applyBorder="1" applyAlignment="1">
      <alignment horizontal="justify" vertical="center" wrapText="1"/>
    </xf>
    <xf numFmtId="0" fontId="32" fillId="24" borderId="53" xfId="0" applyFont="1" applyFill="1" applyBorder="1" applyAlignment="1">
      <alignment horizontal="left" vertical="center"/>
    </xf>
    <xf numFmtId="0" fontId="32" fillId="24" borderId="54" xfId="0" applyFont="1" applyFill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29" fillId="24" borderId="27" xfId="0" applyFont="1" applyFill="1" applyBorder="1" applyAlignment="1">
      <alignment horizontal="center" vertical="center" wrapText="1"/>
    </xf>
    <xf numFmtId="0" fontId="29" fillId="24" borderId="30" xfId="0" applyFont="1" applyFill="1" applyBorder="1" applyAlignment="1">
      <alignment horizontal="center" vertical="center" wrapText="1"/>
    </xf>
    <xf numFmtId="0" fontId="29" fillId="24" borderId="28" xfId="0" applyFont="1" applyFill="1" applyBorder="1" applyAlignment="1">
      <alignment horizontal="center" vertical="center" wrapText="1"/>
    </xf>
    <xf numFmtId="0" fontId="29" fillId="24" borderId="31" xfId="0" applyFont="1" applyFill="1" applyBorder="1" applyAlignment="1">
      <alignment horizontal="center" vertical="center" wrapText="1"/>
    </xf>
    <xf numFmtId="0" fontId="29" fillId="24" borderId="28" xfId="0" applyFont="1" applyFill="1" applyBorder="1" applyAlignment="1">
      <alignment horizontal="center" vertical="center"/>
    </xf>
    <xf numFmtId="0" fontId="29" fillId="24" borderId="31" xfId="0" applyFont="1" applyFill="1" applyBorder="1" applyAlignment="1">
      <alignment horizontal="center" vertical="center"/>
    </xf>
    <xf numFmtId="0" fontId="0" fillId="0" borderId="37" xfId="0" applyBorder="1" applyAlignment="1">
      <alignment horizontal="justify" vertical="center" wrapText="1"/>
    </xf>
    <xf numFmtId="0" fontId="0" fillId="0" borderId="40" xfId="0" applyBorder="1" applyAlignment="1">
      <alignment horizontal="justify" vertical="center" wrapText="1"/>
    </xf>
    <xf numFmtId="0" fontId="0" fillId="0" borderId="50" xfId="0" applyBorder="1" applyAlignment="1">
      <alignment horizontal="justify" vertical="center" wrapText="1"/>
    </xf>
    <xf numFmtId="0" fontId="0" fillId="0" borderId="38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0" fillId="0" borderId="21" xfId="0" applyBorder="1" applyAlignment="1">
      <alignment horizontal="center" vertical="center" wrapText="1"/>
    </xf>
    <xf numFmtId="0" fontId="0" fillId="0" borderId="45" xfId="0" applyBorder="1" applyAlignment="1">
      <alignment horizontal="justify" vertical="center" wrapText="1"/>
    </xf>
    <xf numFmtId="0" fontId="0" fillId="0" borderId="41" xfId="0" applyBorder="1" applyAlignment="1">
      <alignment horizontal="justify" vertical="center" wrapText="1"/>
    </xf>
    <xf numFmtId="0" fontId="0" fillId="0" borderId="46" xfId="0" applyBorder="1" applyAlignment="1">
      <alignment horizontal="justify" vertical="center" wrapText="1"/>
    </xf>
    <xf numFmtId="0" fontId="0" fillId="0" borderId="47" xfId="0" applyBorder="1" applyAlignment="1">
      <alignment horizontal="justify" vertical="center" wrapText="1"/>
    </xf>
    <xf numFmtId="0" fontId="0" fillId="0" borderId="49" xfId="0" applyBorder="1" applyAlignment="1">
      <alignment horizontal="justify" vertical="center" wrapText="1"/>
    </xf>
    <xf numFmtId="0" fontId="2" fillId="0" borderId="46" xfId="0" applyFont="1" applyBorder="1" applyAlignment="1">
      <alignment horizontal="justify" vertical="center" wrapText="1"/>
    </xf>
    <xf numFmtId="0" fontId="2" fillId="0" borderId="47" xfId="0" applyFont="1" applyBorder="1" applyAlignment="1">
      <alignment horizontal="justify" vertical="center" wrapText="1"/>
    </xf>
    <xf numFmtId="0" fontId="2" fillId="0" borderId="49" xfId="0" applyFont="1" applyBorder="1" applyAlignment="1">
      <alignment horizontal="justify" vertical="center" wrapText="1"/>
    </xf>
    <xf numFmtId="0" fontId="0" fillId="0" borderId="22" xfId="0" applyBorder="1" applyAlignment="1">
      <alignment horizontal="justify" vertical="top" wrapText="1"/>
    </xf>
    <xf numFmtId="0" fontId="28" fillId="0" borderId="25" xfId="0" applyFont="1" applyBorder="1" applyAlignment="1">
      <alignment horizontal="left" vertical="center"/>
    </xf>
    <xf numFmtId="0" fontId="31" fillId="24" borderId="33" xfId="0" applyFont="1" applyFill="1" applyBorder="1" applyAlignment="1">
      <alignment horizontal="left" vertical="center"/>
    </xf>
    <xf numFmtId="0" fontId="31" fillId="24" borderId="34" xfId="0" applyFont="1" applyFill="1" applyBorder="1" applyAlignment="1">
      <alignment horizontal="left" vertical="center"/>
    </xf>
    <xf numFmtId="0" fontId="28" fillId="0" borderId="25" xfId="0" applyFont="1" applyBorder="1" applyAlignment="1">
      <alignment horizontal="left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27" fillId="0" borderId="77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7" fillId="30" borderId="27" xfId="0" applyFont="1" applyFill="1" applyBorder="1" applyAlignment="1">
      <alignment horizontal="center" vertical="center" wrapText="1"/>
    </xf>
    <xf numFmtId="0" fontId="27" fillId="30" borderId="30" xfId="0" applyFont="1" applyFill="1" applyBorder="1" applyAlignment="1">
      <alignment horizontal="center" vertical="center" wrapText="1"/>
    </xf>
    <xf numFmtId="0" fontId="27" fillId="30" borderId="28" xfId="0" applyFont="1" applyFill="1" applyBorder="1" applyAlignment="1">
      <alignment horizontal="center" vertical="center" wrapText="1"/>
    </xf>
    <xf numFmtId="0" fontId="27" fillId="30" borderId="31" xfId="0" applyFont="1" applyFill="1" applyBorder="1" applyAlignment="1">
      <alignment horizontal="center" vertical="center" wrapText="1"/>
    </xf>
    <xf numFmtId="0" fontId="27" fillId="30" borderId="28" xfId="0" applyFont="1" applyFill="1" applyBorder="1" applyAlignment="1">
      <alignment horizontal="center" vertical="top" wrapText="1"/>
    </xf>
    <xf numFmtId="0" fontId="27" fillId="30" borderId="29" xfId="0" applyFont="1" applyFill="1" applyBorder="1" applyAlignment="1">
      <alignment horizontal="center" vertical="top" wrapText="1"/>
    </xf>
    <xf numFmtId="0" fontId="39" fillId="0" borderId="31" xfId="0" applyFont="1" applyBorder="1" applyAlignment="1">
      <alignment horizontal="left" vertical="center"/>
    </xf>
    <xf numFmtId="164" fontId="36" fillId="0" borderId="45" xfId="100" applyFont="1" applyBorder="1" applyAlignment="1">
      <alignment horizontal="center" vertical="center"/>
    </xf>
    <xf numFmtId="164" fontId="36" fillId="0" borderId="41" xfId="100" applyFont="1" applyBorder="1" applyAlignment="1">
      <alignment horizontal="center" vertical="center"/>
    </xf>
    <xf numFmtId="164" fontId="36" fillId="0" borderId="43" xfId="100" applyFont="1" applyBorder="1" applyAlignment="1">
      <alignment horizontal="center" vertical="center"/>
    </xf>
    <xf numFmtId="164" fontId="36" fillId="0" borderId="52" xfId="100" applyFont="1" applyBorder="1" applyAlignment="1">
      <alignment horizontal="center" vertical="center"/>
    </xf>
    <xf numFmtId="164" fontId="36" fillId="0" borderId="59" xfId="100" applyFont="1" applyBorder="1" applyAlignment="1">
      <alignment horizontal="center" vertical="center"/>
    </xf>
    <xf numFmtId="164" fontId="36" fillId="0" borderId="55" xfId="100" applyFont="1" applyBorder="1" applyAlignment="1">
      <alignment horizontal="center" vertical="center"/>
    </xf>
    <xf numFmtId="0" fontId="37" fillId="2" borderId="31" xfId="0" applyFont="1" applyFill="1" applyBorder="1" applyAlignment="1">
      <alignment horizontal="justify" vertical="center" wrapText="1"/>
    </xf>
    <xf numFmtId="0" fontId="36" fillId="0" borderId="48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27" fillId="0" borderId="31" xfId="0" applyFont="1" applyBorder="1" applyAlignment="1">
      <alignment horizontal="justify" vertical="center" wrapText="1"/>
    </xf>
    <xf numFmtId="0" fontId="37" fillId="0" borderId="31" xfId="0" applyFont="1" applyBorder="1" applyAlignment="1">
      <alignment horizontal="left" vertical="center" wrapText="1"/>
    </xf>
    <xf numFmtId="164" fontId="36" fillId="0" borderId="45" xfId="100" applyFont="1" applyBorder="1" applyAlignment="1">
      <alignment horizontal="right" vertical="center"/>
    </xf>
    <xf numFmtId="164" fontId="36" fillId="0" borderId="41" xfId="100" applyFont="1" applyBorder="1" applyAlignment="1">
      <alignment horizontal="right" vertical="center"/>
    </xf>
    <xf numFmtId="164" fontId="36" fillId="0" borderId="43" xfId="100" applyFont="1" applyBorder="1" applyAlignment="1">
      <alignment horizontal="right" vertical="center"/>
    </xf>
    <xf numFmtId="164" fontId="36" fillId="0" borderId="52" xfId="100" applyFont="1" applyBorder="1" applyAlignment="1">
      <alignment horizontal="right" vertical="center"/>
    </xf>
    <xf numFmtId="164" fontId="36" fillId="0" borderId="59" xfId="100" applyFont="1" applyBorder="1" applyAlignment="1">
      <alignment horizontal="right" vertical="center"/>
    </xf>
    <xf numFmtId="164" fontId="36" fillId="0" borderId="55" xfId="100" applyFont="1" applyBorder="1" applyAlignment="1">
      <alignment horizontal="right" vertical="center"/>
    </xf>
    <xf numFmtId="0" fontId="37" fillId="0" borderId="31" xfId="0" applyFont="1" applyBorder="1" applyAlignment="1">
      <alignment horizontal="justify" vertical="center" wrapText="1"/>
    </xf>
    <xf numFmtId="0" fontId="39" fillId="0" borderId="31" xfId="0" applyFont="1" applyBorder="1" applyAlignment="1">
      <alignment horizontal="center" vertical="center"/>
    </xf>
    <xf numFmtId="0" fontId="38" fillId="0" borderId="31" xfId="0" applyFont="1" applyBorder="1" applyAlignment="1">
      <alignment horizontal="justify" vertical="center" wrapText="1"/>
    </xf>
    <xf numFmtId="0" fontId="39" fillId="0" borderId="45" xfId="0" applyFont="1" applyBorder="1" applyAlignment="1">
      <alignment horizontal="justify" vertical="center" wrapText="1"/>
    </xf>
    <xf numFmtId="0" fontId="39" fillId="0" borderId="43" xfId="0" applyFont="1" applyBorder="1" applyAlignment="1">
      <alignment horizontal="justify" vertical="center" wrapText="1"/>
    </xf>
    <xf numFmtId="0" fontId="27" fillId="0" borderId="30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justify" vertical="center" wrapText="1"/>
    </xf>
    <xf numFmtId="164" fontId="43" fillId="0" borderId="31" xfId="100" applyFont="1" applyBorder="1" applyAlignment="1">
      <alignment vertical="top"/>
    </xf>
    <xf numFmtId="164" fontId="43" fillId="0" borderId="32" xfId="100" applyFont="1" applyBorder="1" applyAlignment="1">
      <alignment horizontal="left" vertical="top"/>
    </xf>
    <xf numFmtId="0" fontId="27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justify" vertical="center" wrapText="1"/>
    </xf>
    <xf numFmtId="0" fontId="37" fillId="0" borderId="45" xfId="0" applyFont="1" applyBorder="1" applyAlignment="1">
      <alignment horizontal="justify" vertical="center" wrapText="1"/>
    </xf>
    <xf numFmtId="0" fontId="37" fillId="0" borderId="41" xfId="0" applyFont="1" applyBorder="1" applyAlignment="1">
      <alignment horizontal="justify" vertical="center" wrapText="1"/>
    </xf>
    <xf numFmtId="0" fontId="37" fillId="0" borderId="43" xfId="0" applyFont="1" applyBorder="1" applyAlignment="1">
      <alignment horizontal="justify" vertical="center" wrapText="1"/>
    </xf>
    <xf numFmtId="164" fontId="36" fillId="0" borderId="31" xfId="100" applyFont="1" applyBorder="1" applyAlignment="1">
      <alignment horizontal="left" vertical="center"/>
    </xf>
    <xf numFmtId="164" fontId="36" fillId="0" borderId="32" xfId="100" applyFont="1" applyBorder="1" applyAlignment="1">
      <alignment horizontal="left" vertical="center"/>
    </xf>
    <xf numFmtId="0" fontId="27" fillId="0" borderId="30" xfId="0" applyFont="1" applyBorder="1" applyAlignment="1">
      <alignment horizontal="center" vertical="center"/>
    </xf>
    <xf numFmtId="0" fontId="39" fillId="0" borderId="31" xfId="0" applyFont="1" applyBorder="1" applyAlignment="1">
      <alignment horizontal="justify" vertical="center" wrapText="1"/>
    </xf>
    <xf numFmtId="0" fontId="39" fillId="25" borderId="73" xfId="0" applyFont="1" applyFill="1" applyBorder="1" applyAlignment="1">
      <alignment horizontal="left" vertical="center" wrapText="1"/>
    </xf>
    <xf numFmtId="0" fontId="39" fillId="25" borderId="51" xfId="0" applyFont="1" applyFill="1" applyBorder="1" applyAlignment="1">
      <alignment horizontal="left" vertical="center" wrapText="1"/>
    </xf>
    <xf numFmtId="0" fontId="39" fillId="25" borderId="44" xfId="0" applyFont="1" applyFill="1" applyBorder="1" applyAlignment="1">
      <alignment horizontal="left" vertical="center" wrapText="1"/>
    </xf>
    <xf numFmtId="0" fontId="39" fillId="28" borderId="73" xfId="0" applyFont="1" applyFill="1" applyBorder="1" applyAlignment="1">
      <alignment horizontal="left" vertical="center" wrapText="1"/>
    </xf>
    <xf numFmtId="0" fontId="39" fillId="28" borderId="51" xfId="0" applyFont="1" applyFill="1" applyBorder="1" applyAlignment="1">
      <alignment horizontal="left" vertical="center" wrapText="1"/>
    </xf>
    <xf numFmtId="0" fontId="39" fillId="28" borderId="44" xfId="0" applyFont="1" applyFill="1" applyBorder="1" applyAlignment="1">
      <alignment horizontal="left" vertical="center" wrapText="1"/>
    </xf>
    <xf numFmtId="0" fontId="39" fillId="0" borderId="45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7" fillId="25" borderId="30" xfId="0" applyFont="1" applyFill="1" applyBorder="1" applyAlignment="1">
      <alignment horizontal="center" vertical="center"/>
    </xf>
    <xf numFmtId="0" fontId="27" fillId="25" borderId="31" xfId="0" applyFont="1" applyFill="1" applyBorder="1" applyAlignment="1">
      <alignment horizontal="center" vertical="center"/>
    </xf>
    <xf numFmtId="0" fontId="27" fillId="25" borderId="32" xfId="0" applyFont="1" applyFill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164" fontId="36" fillId="0" borderId="32" xfId="100" applyFont="1" applyBorder="1" applyAlignment="1">
      <alignment horizontal="center" vertical="center"/>
    </xf>
    <xf numFmtId="0" fontId="37" fillId="0" borderId="31" xfId="0" applyFont="1" applyBorder="1" applyAlignment="1">
      <alignment horizontal="left" vertical="top" wrapText="1"/>
    </xf>
    <xf numFmtId="0" fontId="27" fillId="0" borderId="72" xfId="0" applyFont="1" applyBorder="1" applyAlignment="1">
      <alignment horizontal="center" vertical="center"/>
    </xf>
    <xf numFmtId="0" fontId="39" fillId="0" borderId="71" xfId="0" applyFont="1" applyBorder="1" applyAlignment="1">
      <alignment horizontal="justify" vertical="center" wrapText="1"/>
    </xf>
    <xf numFmtId="0" fontId="37" fillId="0" borderId="71" xfId="0" applyFont="1" applyBorder="1" applyAlignment="1">
      <alignment horizontal="justify" vertical="center" wrapText="1"/>
    </xf>
    <xf numFmtId="0" fontId="27" fillId="0" borderId="37" xfId="0" applyFont="1" applyBorder="1" applyAlignment="1">
      <alignment horizontal="center" vertical="center"/>
    </xf>
    <xf numFmtId="0" fontId="39" fillId="0" borderId="38" xfId="0" applyFont="1" applyBorder="1" applyAlignment="1">
      <alignment horizontal="justify" vertical="center" wrapText="1"/>
    </xf>
    <xf numFmtId="0" fontId="39" fillId="0" borderId="31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9" fillId="25" borderId="31" xfId="0" applyFont="1" applyFill="1" applyBorder="1" applyAlignment="1">
      <alignment horizontal="left" vertical="center" wrapText="1"/>
    </xf>
    <xf numFmtId="0" fontId="27" fillId="0" borderId="45" xfId="0" applyFont="1" applyBorder="1" applyAlignment="1">
      <alignment horizontal="justify" vertical="center" wrapText="1"/>
    </xf>
    <xf numFmtId="0" fontId="36" fillId="0" borderId="41" xfId="0" applyFont="1" applyBorder="1" applyAlignment="1">
      <alignment horizontal="justify" vertical="center" wrapText="1"/>
    </xf>
    <xf numFmtId="0" fontId="36" fillId="0" borderId="43" xfId="0" applyFont="1" applyBorder="1" applyAlignment="1">
      <alignment horizontal="justify" vertical="center" wrapText="1"/>
    </xf>
    <xf numFmtId="164" fontId="36" fillId="0" borderId="31" xfId="10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45" xfId="0" applyNumberFormat="1" applyFont="1" applyBorder="1" applyAlignment="1">
      <alignment horizontal="justify" vertical="center" wrapText="1"/>
    </xf>
    <xf numFmtId="0" fontId="36" fillId="0" borderId="41" xfId="0" applyNumberFormat="1" applyFont="1" applyBorder="1" applyAlignment="1">
      <alignment horizontal="justify" vertical="center" wrapText="1"/>
    </xf>
    <xf numFmtId="0" fontId="36" fillId="0" borderId="43" xfId="0" applyNumberFormat="1" applyFont="1" applyBorder="1" applyAlignment="1">
      <alignment horizontal="justify" vertical="center" wrapText="1"/>
    </xf>
    <xf numFmtId="0" fontId="37" fillId="0" borderId="31" xfId="0" applyFont="1" applyBorder="1" applyAlignment="1">
      <alignment horizontal="center" vertical="center" wrapText="1"/>
    </xf>
    <xf numFmtId="0" fontId="27" fillId="25" borderId="31" xfId="0" applyFont="1" applyFill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27" fillId="25" borderId="70" xfId="0" applyFont="1" applyFill="1" applyBorder="1" applyAlignment="1">
      <alignment horizontal="left"/>
    </xf>
    <xf numFmtId="0" fontId="27" fillId="25" borderId="69" xfId="0" applyFont="1" applyFill="1" applyBorder="1" applyAlignment="1">
      <alignment horizontal="left"/>
    </xf>
    <xf numFmtId="0" fontId="27" fillId="25" borderId="68" xfId="0" applyFont="1" applyFill="1" applyBorder="1" applyAlignment="1">
      <alignment horizontal="left"/>
    </xf>
    <xf numFmtId="0" fontId="37" fillId="0" borderId="38" xfId="0" applyFont="1" applyBorder="1" applyAlignment="1">
      <alignment horizontal="justify" vertical="center" wrapText="1"/>
    </xf>
    <xf numFmtId="0" fontId="51" fillId="0" borderId="9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61" fillId="32" borderId="100" xfId="0" applyFont="1" applyFill="1" applyBorder="1" applyAlignment="1">
      <alignment horizontal="center" vertical="center" wrapText="1"/>
    </xf>
    <xf numFmtId="3" fontId="61" fillId="32" borderId="101" xfId="0" applyNumberFormat="1" applyFont="1" applyFill="1" applyBorder="1" applyAlignment="1">
      <alignment horizontal="center" vertical="center" wrapText="1"/>
    </xf>
    <xf numFmtId="3" fontId="61" fillId="32" borderId="101" xfId="0" applyNumberFormat="1" applyFont="1" applyFill="1" applyBorder="1" applyAlignment="1">
      <alignment horizontal="center" vertical="center" textRotation="90" wrapText="1"/>
    </xf>
    <xf numFmtId="0" fontId="63" fillId="2" borderId="102" xfId="0" applyFont="1" applyFill="1" applyBorder="1" applyAlignment="1">
      <alignment horizontal="left" vertical="center" wrapText="1"/>
    </xf>
    <xf numFmtId="3" fontId="65" fillId="2" borderId="101" xfId="0" applyNumberFormat="1" applyFont="1" applyFill="1" applyBorder="1" applyAlignment="1">
      <alignment horizontal="center" vertical="center" wrapText="1"/>
    </xf>
    <xf numFmtId="0" fontId="62" fillId="2" borderId="100" xfId="0" applyFont="1" applyFill="1" applyBorder="1" applyAlignment="1">
      <alignment horizontal="left" vertical="center" wrapText="1"/>
    </xf>
    <xf numFmtId="3" fontId="65" fillId="0" borderId="109" xfId="0" applyNumberFormat="1" applyFont="1" applyFill="1" applyBorder="1" applyAlignment="1">
      <alignment horizontal="center" vertical="center" wrapText="1"/>
    </xf>
    <xf numFmtId="0" fontId="68" fillId="2" borderId="100" xfId="0" applyFont="1" applyFill="1" applyBorder="1" applyAlignment="1">
      <alignment horizontal="justify" vertical="center"/>
    </xf>
    <xf numFmtId="0" fontId="54" fillId="0" borderId="101" xfId="0" applyFont="1" applyBorder="1" applyAlignment="1">
      <alignment horizontal="center" vertical="center"/>
    </xf>
    <xf numFmtId="0" fontId="50" fillId="0" borderId="95" xfId="0" applyFont="1" applyBorder="1" applyAlignment="1">
      <alignment horizontal="justify" vertical="center"/>
    </xf>
    <xf numFmtId="0" fontId="50" fillId="0" borderId="96" xfId="0" applyFont="1" applyBorder="1" applyAlignment="1">
      <alignment horizontal="center" vertical="center"/>
    </xf>
    <xf numFmtId="0" fontId="63" fillId="2" borderId="81" xfId="0" applyFont="1" applyFill="1" applyBorder="1" applyAlignment="1">
      <alignment horizontal="justify" vertical="top" wrapText="1"/>
    </xf>
    <xf numFmtId="0" fontId="63" fillId="2" borderId="100" xfId="0" applyFont="1" applyFill="1" applyBorder="1" applyAlignment="1">
      <alignment vertical="center" wrapText="1"/>
    </xf>
    <xf numFmtId="0" fontId="62" fillId="2" borderId="100" xfId="0" applyFont="1" applyFill="1" applyBorder="1" applyAlignment="1">
      <alignment vertical="center"/>
    </xf>
    <xf numFmtId="0" fontId="55" fillId="33" borderId="102" xfId="0" applyFont="1" applyFill="1" applyBorder="1" applyAlignment="1">
      <alignment horizontal="left" vertical="center"/>
    </xf>
    <xf numFmtId="0" fontId="50" fillId="0" borderId="96" xfId="0" applyFont="1" applyBorder="1"/>
    <xf numFmtId="0" fontId="62" fillId="2" borderId="103" xfId="0" applyFont="1" applyFill="1" applyBorder="1" applyAlignment="1">
      <alignment vertical="top" wrapText="1"/>
    </xf>
    <xf numFmtId="0" fontId="62" fillId="2" borderId="95" xfId="0" applyFont="1" applyFill="1" applyBorder="1" applyAlignment="1">
      <alignment vertical="top" wrapText="1"/>
    </xf>
    <xf numFmtId="0" fontId="62" fillId="2" borderId="104" xfId="0" applyFont="1" applyFill="1" applyBorder="1" applyAlignment="1">
      <alignment vertical="top" wrapText="1"/>
    </xf>
    <xf numFmtId="0" fontId="61" fillId="2" borderId="102" xfId="0" applyFont="1" applyFill="1" applyBorder="1" applyAlignment="1">
      <alignment horizontal="left" vertical="top" wrapText="1"/>
    </xf>
    <xf numFmtId="3" fontId="56" fillId="0" borderId="101" xfId="0" applyNumberFormat="1" applyFont="1" applyFill="1" applyBorder="1" applyAlignment="1">
      <alignment horizontal="left" vertical="center" wrapText="1"/>
    </xf>
    <xf numFmtId="0" fontId="50" fillId="0" borderId="95" xfId="0" applyFont="1" applyFill="1" applyBorder="1" applyAlignment="1">
      <alignment horizontal="left" vertical="top" wrapText="1"/>
    </xf>
    <xf numFmtId="3" fontId="53" fillId="0" borderId="96" xfId="0" applyNumberFormat="1" applyFont="1" applyFill="1" applyBorder="1" applyAlignment="1">
      <alignment horizontal="left" vertical="center" wrapText="1"/>
    </xf>
    <xf numFmtId="0" fontId="61" fillId="32" borderId="101" xfId="0" applyFont="1" applyFill="1" applyBorder="1" applyAlignment="1">
      <alignment horizontal="center" vertical="center" wrapText="1"/>
    </xf>
    <xf numFmtId="0" fontId="63" fillId="0" borderId="100" xfId="0" applyFont="1" applyBorder="1" applyAlignment="1">
      <alignment horizontal="justify" vertical="top" wrapText="1"/>
    </xf>
    <xf numFmtId="49" fontId="63" fillId="0" borderId="101" xfId="0" applyNumberFormat="1" applyFont="1" applyBorder="1" applyAlignment="1">
      <alignment horizontal="left" vertical="center" wrapText="1"/>
    </xf>
    <xf numFmtId="0" fontId="62" fillId="2" borderId="103" xfId="0" applyFont="1" applyFill="1" applyBorder="1" applyAlignment="1">
      <alignment vertical="center" wrapText="1"/>
    </xf>
    <xf numFmtId="0" fontId="62" fillId="2" borderId="95" xfId="0" applyFont="1" applyFill="1" applyBorder="1" applyAlignment="1">
      <alignment vertical="center" wrapText="1"/>
    </xf>
    <xf numFmtId="0" fontId="62" fillId="2" borderId="104" xfId="0" applyFont="1" applyFill="1" applyBorder="1" applyAlignment="1">
      <alignment vertical="center" wrapText="1"/>
    </xf>
    <xf numFmtId="0" fontId="62" fillId="2" borderId="103" xfId="0" applyFont="1" applyFill="1" applyBorder="1" applyAlignment="1">
      <alignment horizontal="left" vertical="top" wrapText="1"/>
    </xf>
    <xf numFmtId="0" fontId="62" fillId="2" borderId="104" xfId="0" applyFont="1" applyFill="1" applyBorder="1" applyAlignment="1">
      <alignment horizontal="left" vertical="top" wrapText="1"/>
    </xf>
    <xf numFmtId="0" fontId="62" fillId="2" borderId="100" xfId="0" applyFont="1" applyFill="1" applyBorder="1" applyAlignment="1">
      <alignment vertical="top" wrapText="1"/>
    </xf>
    <xf numFmtId="0" fontId="50" fillId="0" borderId="95" xfId="0" applyFont="1" applyBorder="1" applyAlignment="1">
      <alignment wrapText="1"/>
    </xf>
    <xf numFmtId="0" fontId="63" fillId="2" borderId="100" xfId="0" applyFont="1" applyFill="1" applyBorder="1" applyAlignment="1">
      <alignment horizontal="left" vertical="top" wrapText="1"/>
    </xf>
    <xf numFmtId="0" fontId="63" fillId="2" borderId="103" xfId="0" applyFont="1" applyFill="1" applyBorder="1" applyAlignment="1">
      <alignment horizontal="left" vertical="center" wrapText="1"/>
    </xf>
    <xf numFmtId="0" fontId="63" fillId="2" borderId="95" xfId="0" applyFont="1" applyFill="1" applyBorder="1" applyAlignment="1">
      <alignment horizontal="left" vertical="center" wrapText="1"/>
    </xf>
    <xf numFmtId="0" fontId="63" fillId="2" borderId="104" xfId="0" applyFont="1" applyFill="1" applyBorder="1" applyAlignment="1">
      <alignment horizontal="left" vertical="center" wrapText="1"/>
    </xf>
    <xf numFmtId="0" fontId="63" fillId="2" borderId="100" xfId="0" applyFont="1" applyFill="1" applyBorder="1" applyAlignment="1">
      <alignment horizontal="left" vertical="center"/>
    </xf>
    <xf numFmtId="0" fontId="63" fillId="2" borderId="100" xfId="0" applyFont="1" applyFill="1" applyBorder="1" applyAlignment="1">
      <alignment horizontal="left" vertical="center" wrapText="1"/>
    </xf>
    <xf numFmtId="0" fontId="55" fillId="2" borderId="102" xfId="0" applyFont="1" applyFill="1" applyBorder="1" applyAlignment="1">
      <alignment horizontal="left" vertical="top" wrapText="1"/>
    </xf>
    <xf numFmtId="3" fontId="56" fillId="2" borderId="101" xfId="0" applyNumberFormat="1" applyFont="1" applyFill="1" applyBorder="1" applyAlignment="1">
      <alignment horizontal="center" vertical="center" wrapText="1"/>
    </xf>
    <xf numFmtId="0" fontId="54" fillId="0" borderId="101" xfId="0" applyFont="1" applyBorder="1"/>
    <xf numFmtId="0" fontId="63" fillId="2" borderId="110" xfId="0" applyFont="1" applyFill="1" applyBorder="1" applyAlignment="1">
      <alignment vertical="center"/>
    </xf>
    <xf numFmtId="0" fontId="57" fillId="2" borderId="102" xfId="0" applyFont="1" applyFill="1" applyBorder="1" applyAlignment="1">
      <alignment horizontal="center" vertical="top" wrapText="1"/>
    </xf>
    <xf numFmtId="0" fontId="56" fillId="2" borderId="101" xfId="0" applyFont="1" applyFill="1" applyBorder="1" applyAlignment="1">
      <alignment vertical="center"/>
    </xf>
    <xf numFmtId="0" fontId="52" fillId="2" borderId="105" xfId="0" applyFont="1" applyFill="1" applyBorder="1" applyAlignment="1">
      <alignment horizontal="center" vertical="top" wrapText="1"/>
    </xf>
    <xf numFmtId="0" fontId="52" fillId="2" borderId="106" xfId="0" applyFont="1" applyFill="1" applyBorder="1" applyAlignment="1">
      <alignment horizontal="center" vertical="top" wrapText="1"/>
    </xf>
    <xf numFmtId="0" fontId="0" fillId="0" borderId="111" xfId="0" applyBorder="1"/>
    <xf numFmtId="0" fontId="0" fillId="0" borderId="112" xfId="0" applyBorder="1"/>
    <xf numFmtId="0" fontId="64" fillId="2" borderId="43" xfId="0" applyFont="1" applyFill="1" applyBorder="1" applyAlignment="1">
      <alignment horizontal="left" vertical="center" wrapText="1"/>
    </xf>
    <xf numFmtId="171" fontId="64" fillId="2" borderId="43" xfId="0" applyNumberFormat="1" applyFont="1" applyFill="1" applyBorder="1" applyAlignment="1">
      <alignment horizontal="right" vertical="center"/>
    </xf>
    <xf numFmtId="3" fontId="65" fillId="2" borderId="43" xfId="0" applyNumberFormat="1" applyFont="1" applyFill="1" applyBorder="1" applyAlignment="1">
      <alignment horizontal="right" vertical="center" wrapText="1"/>
    </xf>
    <xf numFmtId="3" fontId="65" fillId="0" borderId="43" xfId="0" applyNumberFormat="1" applyFont="1" applyFill="1" applyBorder="1" applyAlignment="1">
      <alignment horizontal="center" vertical="center" wrapText="1"/>
    </xf>
    <xf numFmtId="0" fontId="65" fillId="2" borderId="43" xfId="0" applyFont="1" applyFill="1" applyBorder="1" applyAlignment="1">
      <alignment vertical="center" wrapText="1"/>
    </xf>
    <xf numFmtId="3" fontId="65" fillId="0" borderId="113" xfId="0" applyNumberFormat="1" applyFont="1" applyFill="1" applyBorder="1" applyAlignment="1">
      <alignment horizontal="center" vertical="center" wrapText="1"/>
    </xf>
    <xf numFmtId="0" fontId="63" fillId="0" borderId="114" xfId="0" applyFont="1" applyBorder="1" applyAlignment="1">
      <alignment horizontal="justify" vertical="top" wrapText="1"/>
    </xf>
    <xf numFmtId="3" fontId="63" fillId="0" borderId="115" xfId="0" applyNumberFormat="1" applyFont="1" applyBorder="1" applyAlignment="1">
      <alignment horizontal="justify" vertical="top" wrapText="1"/>
    </xf>
    <xf numFmtId="3" fontId="63" fillId="0" borderId="116" xfId="0" applyNumberFormat="1" applyFont="1" applyBorder="1" applyAlignment="1">
      <alignment horizontal="justify" vertical="top" wrapText="1"/>
    </xf>
    <xf numFmtId="3" fontId="63" fillId="0" borderId="117" xfId="0" applyNumberFormat="1" applyFont="1" applyBorder="1" applyAlignment="1">
      <alignment horizontal="center" vertical="center" wrapText="1"/>
    </xf>
    <xf numFmtId="3" fontId="63" fillId="2" borderId="117" xfId="0" applyNumberFormat="1" applyFont="1" applyFill="1" applyBorder="1" applyAlignment="1">
      <alignment horizontal="center" vertical="center" wrapText="1"/>
    </xf>
    <xf numFmtId="3" fontId="63" fillId="0" borderId="117" xfId="0" applyNumberFormat="1" applyFont="1" applyFill="1" applyBorder="1" applyAlignment="1">
      <alignment horizontal="center" vertical="center" wrapText="1"/>
    </xf>
    <xf numFmtId="4" fontId="61" fillId="0" borderId="117" xfId="0" applyNumberFormat="1" applyFont="1" applyFill="1" applyBorder="1" applyAlignment="1">
      <alignment horizontal="center" vertical="center" wrapText="1"/>
    </xf>
    <xf numFmtId="49" fontId="63" fillId="0" borderId="117" xfId="0" applyNumberFormat="1" applyFont="1" applyBorder="1" applyAlignment="1">
      <alignment horizontal="left" vertical="center" wrapText="1"/>
    </xf>
    <xf numFmtId="49" fontId="63" fillId="0" borderId="118" xfId="0" applyNumberFormat="1" applyFont="1" applyBorder="1" applyAlignment="1">
      <alignment horizontal="left" vertical="center" wrapText="1"/>
    </xf>
    <xf numFmtId="0" fontId="68" fillId="2" borderId="105" xfId="0" applyFont="1" applyFill="1" applyBorder="1" applyAlignment="1">
      <alignment horizontal="left" wrapText="1"/>
    </xf>
    <xf numFmtId="0" fontId="68" fillId="2" borderId="106" xfId="0" applyFont="1" applyFill="1" applyBorder="1" applyAlignment="1">
      <alignment horizontal="left" wrapText="1"/>
    </xf>
    <xf numFmtId="171" fontId="68" fillId="2" borderId="107" xfId="0" applyNumberFormat="1" applyFont="1" applyFill="1" applyBorder="1" applyAlignment="1">
      <alignment horizontal="center" vertical="center"/>
    </xf>
    <xf numFmtId="0" fontId="50" fillId="0" borderId="107" xfId="0" applyFont="1" applyBorder="1" applyAlignment="1"/>
    <xf numFmtId="0" fontId="50" fillId="0" borderId="107" xfId="0" applyFont="1" applyBorder="1" applyAlignment="1">
      <alignment horizontal="left" vertical="center"/>
    </xf>
    <xf numFmtId="4" fontId="50" fillId="0" borderId="107" xfId="0" applyNumberFormat="1" applyFont="1" applyBorder="1" applyAlignment="1"/>
    <xf numFmtId="171" fontId="50" fillId="0" borderId="107" xfId="0" applyNumberFormat="1" applyFont="1" applyBorder="1" applyAlignment="1">
      <alignment vertical="center"/>
    </xf>
    <xf numFmtId="0" fontId="50" fillId="0" borderId="107" xfId="0" applyFont="1" applyBorder="1"/>
    <xf numFmtId="3" fontId="53" fillId="0" borderId="107" xfId="0" applyNumberFormat="1" applyFont="1" applyBorder="1" applyAlignment="1">
      <alignment horizontal="center" vertical="center" wrapText="1"/>
    </xf>
    <xf numFmtId="0" fontId="50" fillId="0" borderId="108" xfId="0" applyFont="1" applyBorder="1"/>
    <xf numFmtId="0" fontId="51" fillId="0" borderId="95" xfId="0" applyFont="1" applyBorder="1" applyAlignment="1">
      <alignment wrapText="1"/>
    </xf>
    <xf numFmtId="0" fontId="51" fillId="0" borderId="100" xfId="0" applyFont="1" applyBorder="1"/>
    <xf numFmtId="0" fontId="65" fillId="2" borderId="45" xfId="0" applyFont="1" applyFill="1" applyBorder="1" applyAlignment="1">
      <alignment vertical="center" wrapText="1"/>
    </xf>
    <xf numFmtId="0" fontId="64" fillId="2" borderId="43" xfId="0" applyNumberFormat="1" applyFont="1" applyFill="1" applyBorder="1" applyAlignment="1">
      <alignment horizontal="left" vertical="center"/>
    </xf>
    <xf numFmtId="3" fontId="65" fillId="0" borderId="43" xfId="0" applyNumberFormat="1" applyFont="1" applyFill="1" applyBorder="1" applyAlignment="1">
      <alignment horizontal="right" vertical="center" wrapText="1"/>
    </xf>
    <xf numFmtId="0" fontId="62" fillId="0" borderId="86" xfId="0" applyFont="1" applyFill="1" applyBorder="1" applyAlignment="1">
      <alignment horizontal="left" vertical="top" wrapText="1"/>
    </xf>
    <xf numFmtId="0" fontId="62" fillId="0" borderId="119" xfId="0" applyFont="1" applyFill="1" applyBorder="1" applyAlignment="1">
      <alignment horizontal="left" vertical="top" wrapText="1"/>
    </xf>
    <xf numFmtId="4" fontId="64" fillId="0" borderId="120" xfId="0" applyNumberFormat="1" applyFont="1" applyFill="1" applyBorder="1" applyAlignment="1">
      <alignment horizontal="center" vertical="center" wrapText="1"/>
    </xf>
    <xf numFmtId="0" fontId="64" fillId="2" borderId="121" xfId="0" applyFont="1" applyFill="1" applyBorder="1" applyAlignment="1">
      <alignment horizontal="left" vertical="center" wrapText="1"/>
    </xf>
    <xf numFmtId="0" fontId="64" fillId="2" borderId="120" xfId="0" applyFont="1" applyFill="1" applyBorder="1" applyAlignment="1">
      <alignment horizontal="left" vertical="center"/>
    </xf>
    <xf numFmtId="171" fontId="64" fillId="2" borderId="120" xfId="0" applyNumberFormat="1" applyFont="1" applyFill="1" applyBorder="1" applyAlignment="1">
      <alignment horizontal="right" vertical="center"/>
    </xf>
    <xf numFmtId="171" fontId="64" fillId="2" borderId="121" xfId="0" applyNumberFormat="1" applyFont="1" applyFill="1" applyBorder="1" applyAlignment="1">
      <alignment horizontal="right" vertical="center"/>
    </xf>
    <xf numFmtId="3" fontId="65" fillId="2" borderId="121" xfId="0" applyNumberFormat="1" applyFont="1" applyFill="1" applyBorder="1" applyAlignment="1">
      <alignment horizontal="right" vertical="center" wrapText="1"/>
    </xf>
    <xf numFmtId="3" fontId="65" fillId="0" borderId="121" xfId="0" applyNumberFormat="1" applyFont="1" applyFill="1" applyBorder="1" applyAlignment="1">
      <alignment horizontal="center" vertical="center" wrapText="1"/>
    </xf>
    <xf numFmtId="0" fontId="65" fillId="2" borderId="121" xfId="0" applyFont="1" applyFill="1" applyBorder="1" applyAlignment="1">
      <alignment vertical="center" wrapText="1"/>
    </xf>
    <xf numFmtId="3" fontId="65" fillId="0" borderId="122" xfId="0" applyNumberFormat="1" applyFont="1" applyFill="1" applyBorder="1" applyAlignment="1">
      <alignment horizontal="center" vertical="center" wrapText="1"/>
    </xf>
    <xf numFmtId="0" fontId="62" fillId="0" borderId="123" xfId="0" applyFont="1" applyFill="1" applyBorder="1" applyAlignment="1">
      <alignment horizontal="left" vertical="top" wrapText="1"/>
    </xf>
    <xf numFmtId="0" fontId="62" fillId="0" borderId="124" xfId="0" applyFont="1" applyFill="1" applyBorder="1" applyAlignment="1">
      <alignment horizontal="left" vertical="top" wrapText="1"/>
    </xf>
    <xf numFmtId="4" fontId="64" fillId="0" borderId="125" xfId="0" applyNumberFormat="1" applyFont="1" applyFill="1" applyBorder="1" applyAlignment="1">
      <alignment horizontal="center" vertical="center" wrapText="1"/>
    </xf>
    <xf numFmtId="0" fontId="64" fillId="2" borderId="126" xfId="0" applyFont="1" applyFill="1" applyBorder="1" applyAlignment="1">
      <alignment horizontal="left" vertical="center" wrapText="1"/>
    </xf>
    <xf numFmtId="0" fontId="64" fillId="2" borderId="126" xfId="0" applyFont="1" applyFill="1" applyBorder="1" applyAlignment="1">
      <alignment horizontal="left" vertical="center"/>
    </xf>
    <xf numFmtId="171" fontId="64" fillId="2" borderId="126" xfId="0" applyNumberFormat="1" applyFont="1" applyFill="1" applyBorder="1" applyAlignment="1">
      <alignment horizontal="right" vertical="center"/>
    </xf>
    <xf numFmtId="3" fontId="65" fillId="2" borderId="126" xfId="0" applyNumberFormat="1" applyFont="1" applyFill="1" applyBorder="1" applyAlignment="1">
      <alignment horizontal="right" vertical="center" wrapText="1"/>
    </xf>
    <xf numFmtId="3" fontId="65" fillId="0" borderId="126" xfId="0" applyNumberFormat="1" applyFont="1" applyFill="1" applyBorder="1" applyAlignment="1">
      <alignment horizontal="center" vertical="center" wrapText="1"/>
    </xf>
    <xf numFmtId="0" fontId="65" fillId="2" borderId="126" xfId="0" applyFont="1" applyFill="1" applyBorder="1" applyAlignment="1">
      <alignment vertical="center" wrapText="1"/>
    </xf>
    <xf numFmtId="3" fontId="65" fillId="0" borderId="127" xfId="0" applyNumberFormat="1" applyFont="1" applyFill="1" applyBorder="1" applyAlignment="1">
      <alignment horizontal="center" vertical="center" wrapText="1"/>
    </xf>
    <xf numFmtId="0" fontId="62" fillId="2" borderId="128" xfId="0" applyFont="1" applyFill="1" applyBorder="1" applyAlignment="1">
      <alignment horizontal="left" vertical="center" wrapText="1"/>
    </xf>
    <xf numFmtId="0" fontId="62" fillId="2" borderId="45" xfId="0" applyFont="1" applyFill="1" applyBorder="1" applyAlignment="1">
      <alignment horizontal="left" vertical="center" wrapText="1"/>
    </xf>
    <xf numFmtId="4" fontId="65" fillId="2" borderId="45" xfId="0" applyNumberFormat="1" applyFont="1" applyFill="1" applyBorder="1" applyAlignment="1">
      <alignment horizontal="right" vertical="center" wrapText="1"/>
    </xf>
    <xf numFmtId="3" fontId="67" fillId="0" borderId="126" xfId="0" applyNumberFormat="1" applyFont="1" applyFill="1" applyBorder="1" applyAlignment="1">
      <alignment horizontal="center" vertical="center" wrapText="1"/>
    </xf>
    <xf numFmtId="0" fontId="64" fillId="2" borderId="120" xfId="0" applyFont="1" applyFill="1" applyBorder="1" applyAlignment="1">
      <alignment horizontal="left" vertical="center" wrapText="1"/>
    </xf>
    <xf numFmtId="0" fontId="64" fillId="2" borderId="120" xfId="0" applyNumberFormat="1" applyFont="1" applyFill="1" applyBorder="1" applyAlignment="1">
      <alignment horizontal="left" vertical="center"/>
    </xf>
    <xf numFmtId="3" fontId="67" fillId="2" borderId="121" xfId="0" applyNumberFormat="1" applyFont="1" applyFill="1" applyBorder="1" applyAlignment="1">
      <alignment horizontal="right" vertical="center" wrapText="1"/>
    </xf>
    <xf numFmtId="4" fontId="65" fillId="2" borderId="121" xfId="0" applyNumberFormat="1" applyFont="1" applyFill="1" applyBorder="1" applyAlignment="1">
      <alignment horizontal="right" vertical="center" wrapText="1"/>
    </xf>
    <xf numFmtId="3" fontId="67" fillId="2" borderId="121" xfId="0" applyNumberFormat="1" applyFont="1" applyFill="1" applyBorder="1" applyAlignment="1">
      <alignment horizontal="center" vertical="center" wrapText="1"/>
    </xf>
    <xf numFmtId="3" fontId="67" fillId="0" borderId="121" xfId="0" applyNumberFormat="1" applyFont="1" applyFill="1" applyBorder="1" applyAlignment="1">
      <alignment horizontal="center" vertical="center" wrapText="1"/>
    </xf>
  </cellXfs>
  <cellStyles count="10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2" xfId="28"/>
    <cellStyle name="Euro" xfId="29"/>
    <cellStyle name="Euro 10" xfId="30"/>
    <cellStyle name="Euro 11" xfId="31"/>
    <cellStyle name="Euro 12" xfId="32"/>
    <cellStyle name="Euro 13" xfId="33"/>
    <cellStyle name="Euro 14" xfId="34"/>
    <cellStyle name="Euro 2" xfId="35"/>
    <cellStyle name="Euro 3" xfId="36"/>
    <cellStyle name="Euro 4" xfId="37"/>
    <cellStyle name="Euro 5" xfId="38"/>
    <cellStyle name="Euro 6" xfId="39"/>
    <cellStyle name="Euro 7" xfId="40"/>
    <cellStyle name="Euro 8" xfId="41"/>
    <cellStyle name="Euro 9" xfId="42"/>
    <cellStyle name="Explanatory Text" xfId="43"/>
    <cellStyle name="Good" xfId="44"/>
    <cellStyle name="Heading 1" xfId="45"/>
    <cellStyle name="Heading 2" xfId="46"/>
    <cellStyle name="Heading 3" xfId="47"/>
    <cellStyle name="Heading 3 2" xfId="48"/>
    <cellStyle name="Heading 3 3" xfId="49"/>
    <cellStyle name="Heading 3 4" xfId="50"/>
    <cellStyle name="Heading 3 5" xfId="51"/>
    <cellStyle name="Heading 4" xfId="52"/>
    <cellStyle name="Input" xfId="53"/>
    <cellStyle name="Linked Cell" xfId="54"/>
    <cellStyle name="Millares" xfId="101" builtinId="3"/>
    <cellStyle name="Millares [0] 2" xfId="55"/>
    <cellStyle name="Millares [0] 3" xfId="56"/>
    <cellStyle name="Millares 2" xfId="57"/>
    <cellStyle name="Millares 2 2" xfId="58"/>
    <cellStyle name="Millares 3" xfId="59"/>
    <cellStyle name="Millares 4" xfId="60"/>
    <cellStyle name="Millares 4 2" xfId="61"/>
    <cellStyle name="Millares 5" xfId="62"/>
    <cellStyle name="Millares 6" xfId="63"/>
    <cellStyle name="Millares 7" xfId="64"/>
    <cellStyle name="Millares 8" xfId="65"/>
    <cellStyle name="Millares 8 2" xfId="100"/>
    <cellStyle name="Moneda [0] 2" xfId="66"/>
    <cellStyle name="Normal" xfId="0" builtinId="0"/>
    <cellStyle name="Normal 10" xfId="67"/>
    <cellStyle name="Normal 10 2" xfId="68"/>
    <cellStyle name="Normal 11" xfId="69"/>
    <cellStyle name="Normal 11 2" xfId="70"/>
    <cellStyle name="Normal 12" xfId="71"/>
    <cellStyle name="Normal 13" xfId="72"/>
    <cellStyle name="Normal 14" xfId="73"/>
    <cellStyle name="Normal 14 2" xfId="74"/>
    <cellStyle name="Normal 15" xfId="75"/>
    <cellStyle name="Normal 16" xfId="76"/>
    <cellStyle name="Normal 2" xfId="77"/>
    <cellStyle name="Normal 2 2" xfId="78"/>
    <cellStyle name="Normal 2 2 2" xfId="79"/>
    <cellStyle name="Normal 2 3 2" xfId="80"/>
    <cellStyle name="Normal 3" xfId="81"/>
    <cellStyle name="Normal 3 2" xfId="99"/>
    <cellStyle name="Normal 4" xfId="82"/>
    <cellStyle name="Normal 4 2" xfId="83"/>
    <cellStyle name="Normal 4 2 2" xfId="84"/>
    <cellStyle name="Normal 4 3" xfId="85"/>
    <cellStyle name="Normal 4 4" xfId="86"/>
    <cellStyle name="Normal 5" xfId="87"/>
    <cellStyle name="Normal 5 2" xfId="88"/>
    <cellStyle name="Normal 6" xfId="89"/>
    <cellStyle name="Normal 7" xfId="90"/>
    <cellStyle name="Normal 8" xfId="91"/>
    <cellStyle name="Normal 9" xfId="92"/>
    <cellStyle name="Note" xfId="93"/>
    <cellStyle name="Output" xfId="94"/>
    <cellStyle name="Porcentual 2" xfId="95"/>
    <cellStyle name="Porcentual 2 2" xfId="96"/>
    <cellStyle name="Title" xfId="97"/>
    <cellStyle name="Warning Text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" name="1 CuadroTexto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3" name="2 CuadroTexto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4" name="5 CuadroTexto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5" name="5 CuadroTexto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6" name="5 CuadroTexto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7" name="5 CuadroTexto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8" name="5 CuadroTexto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9" name="5 CuadroTexto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0" name="5 CuadroTexto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1" name="5 CuadroTexto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2" name="5 CuadroTexto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3" name="5 CuadroTexto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4" name="5 CuadroTexto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5" name="5 CuadroTexto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6" name="5 CuadroTexto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7" name="5 CuadroTexto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8" name="5 CuadroTexto" hidden="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19" name="5 CuadroTexto" hidden="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0" name="5 CuadroTexto" hidden="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1" name="5 CuadroTexto" hidden="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2" name="5 CuadroTexto" hidden="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3" name="5 CuadroTexto" hidden="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4" name="5 CuadroTexto" hidden="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5" name="5 CuadroTexto" hidden="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6" name="5 CuadroTexto" hidden="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7" name="5 CuadroTexto" hidden="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8" name="5 CuadroTexto" hidden="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29" name="5 CuadroTexto" hidden="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30" name="5 CuadroTexto" hidden="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31" name="5 CuadroTexto" hidden="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32" name="5 CuadroTexto" hidden="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33" name="5 CuadroTexto" hidden="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34" name="5 CuadroTexto" hidden="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35" name="5 CuadroTexto" hidden="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36" name="2 CuadroTexto" hidden="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37" name="5 CuadroTexto" hidden="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38" name="5 CuadroTexto" hidden="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39" name="5 CuadroTexto" hidden="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40" name="5 CuadroTexto" hidden="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41" name="5 CuadroTexto" hidden="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42" name="5 CuadroTexto" hidden="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43" name="5 CuadroTexto" hidden="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44" name="5 CuadroTexto" hidden="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45" name="5 CuadroTexto" hidden="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46" name="5 CuadroTexto" hidden="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47" name="5 CuadroTexto" hidden="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48" name="5 CuadroTexto" hidden="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49" name="5 CuadroTexto" hidden="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50" name="5 CuadroTexto" hidden="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51" name="5 CuadroTexto" hidden="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52" name="5 CuadroTexto" hidden="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53" name="5 CuadroTexto" hidden="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54" name="5 CuadroTexto" hidden="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55" name="54 CuadroTexto" hidden="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56" name="2 CuadroTexto" hidden="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57" name="56 CuadroTexto" hidden="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58" name="2 CuadroTexto" hidden="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59" name="5 CuadroTexto" hidden="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60" name="5 CuadroTexto" hidden="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61" name="5 CuadroTexto" hidden="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62" name="5 CuadroTexto" hidden="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63" name="5 CuadroTexto" hidden="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64" name="5 CuadroTexto" hidden="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65" name="5 CuadroTexto" hidden="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66" name="5 CuadroTexto" hidden="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67" name="5 CuadroTexto" hidden="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68" name="5 CuadroTexto" hidden="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69" name="5 CuadroTexto" hidden="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70" name="5 CuadroTexto" hidden="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71" name="5 CuadroTexto" hidden="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72" name="5 CuadroTexto" hidden="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73" name="5 CuadroTexto" hidden="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39</xdr:row>
      <xdr:rowOff>0</xdr:rowOff>
    </xdr:from>
    <xdr:ext cx="184731" cy="264560"/>
    <xdr:sp macro="" textlink="">
      <xdr:nvSpPr>
        <xdr:cNvPr id="74" name="5 CuadroTexto" hidden="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647700" y="888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75" name="74 CuadroTexto" hidden="1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76" name="75 CuadroTexto" hidden="1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77" name="5 CuadroTexto" hidden="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78" name="5 CuadroTexto" hidden="1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79" name="5 CuadroTexto" hidden="1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80" name="5 CuadroTexto" hidden="1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81" name="5 CuadroTexto" hidden="1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82" name="5 CuadroTexto" hidden="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83" name="5 CuadroTexto" hidden="1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84" name="5 CuadroTexto" hidden="1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85" name="5 CuadroTexto" hidden="1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86" name="5 CuadroTexto" hidden="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87" name="5 CuadroTexto" hidden="1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88" name="5 CuadroTexto" hidden="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89" name="5 CuadroTexto" hidden="1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90" name="5 CuadroTexto" hidden="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91" name="5 CuadroTexto" hidden="1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92" name="5 CuadroTexto" hidden="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93" name="5 CuadroTexto" hidden="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94" name="5 CuadroTexto" hidden="1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95" name="5 CuadroTexto" hidden="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96" name="5 CuadroTexto" hidden="1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97" name="5 CuadroTexto" hidden="1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98" name="5 CuadroTexto" hidden="1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99" name="5 CuadroTexto" hidden="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00" name="5 CuadroTexto" hidden="1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01" name="5 CuadroTexto" hidden="1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02" name="5 CuadroTexto" hidden="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03" name="5 CuadroTexto" hidden="1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04" name="5 CuadroTexto" hidden="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05" name="5 CuadroTexto" hidden="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06" name="5 CuadroTexto" hidden="1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07" name="5 CuadroTexto" hidden="1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08" name="5 CuadroTexto" hidden="1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09" name="2 CuadroTexto" hidden="1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10" name="5 CuadroTexto" hidden="1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11" name="5 CuadroTexto" hidden="1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12" name="5 CuadroTexto" hidden="1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13" name="5 CuadroTexto" hidden="1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14" name="5 CuadroTexto" hidden="1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15" name="5 CuadroTexto" hidden="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16" name="5 CuadroTexto" hidden="1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17" name="5 CuadroTexto" hidden="1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18" name="5 CuadroTexto" hidden="1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19" name="5 CuadroTexto" hidden="1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20" name="5 CuadroTexto" hidden="1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21" name="5 CuadroTexto" hidden="1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22" name="5 CuadroTexto" hidden="1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23" name="5 CuadroTexto" hidden="1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24" name="5 CuadroTexto" hidden="1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25" name="5 CuadroTexto" hidden="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26" name="5 CuadroTexto" hidden="1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27" name="5 CuadroTexto" hidden="1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28" name="127 CuadroTexto" hidden="1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29" name="2 CuadroTexto" hidden="1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30" name="129 CuadroTexto" hidden="1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31" name="2 CuadroTexto" hidden="1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32" name="5 CuadroTexto" hidden="1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33" name="5 CuadroTexto" hidden="1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34" name="5 CuadroTexto" hidden="1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35" name="5 CuadroTexto" hidden="1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36" name="5 CuadroTexto" hidden="1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37" name="5 CuadroTexto" hidden="1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38" name="5 CuadroTexto" hidden="1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39" name="5 CuadroTexto" hidden="1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40" name="5 CuadroTexto" hidden="1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41" name="5 CuadroTexto" hidden="1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42" name="5 CuadroTexto" hidden="1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43" name="5 CuadroTexto" hidden="1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44" name="5 CuadroTexto" hidden="1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45" name="5 CuadroTexto" hidden="1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46" name="5 CuadroTexto" hidden="1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47" name="5 CuadroTexto" hidden="1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48" name="147 CuadroTexto" hidden="1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49" name="148 CuadroTexto" hidden="1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50" name="5 CuadroTexto" hidden="1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51" name="5 CuadroTexto" hidden="1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52" name="5 CuadroTexto" hidden="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53" name="5 CuadroTexto" hidden="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54" name="5 CuadroTexto" hidden="1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55" name="5 CuadroTexto" hidden="1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56" name="5 CuadroTexto" hidden="1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57" name="5 CuadroTexto" hidden="1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58" name="5 CuadroTexto" hidden="1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59" name="5 CuadroTexto" hidden="1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60" name="5 CuadroTexto" hidden="1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61" name="5 CuadroTexto" hidden="1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62" name="5 CuadroTexto" hidden="1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63" name="5 CuadroTexto" hidden="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64" name="5 CuadroTexto" hidden="1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65" name="5 CuadroTexto" hidden="1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66" name="5 CuadroTexto" hidden="1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67" name="5 CuadroTexto" hidden="1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68" name="5 CuadroTexto" hidden="1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69" name="5 CuadroTexto" hidden="1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70" name="5 CuadroTexto" hidden="1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71" name="5 CuadroTexto" hidden="1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72" name="5 CuadroTexto" hidden="1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73" name="5 CuadroTexto" hidden="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74" name="5 CuadroTexto" hidden="1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75" name="5 CuadroTexto" hidden="1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76" name="5 CuadroTexto" hidden="1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77" name="5 CuadroTexto" hidden="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78" name="5 CuadroTexto" hidden="1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79" name="5 CuadroTexto" hidden="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80" name="5 CuadroTexto" hidden="1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81" name="5 CuadroTexto" hidden="1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82" name="2 CuadroTexto" hidden="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83" name="5 CuadroTexto" hidden="1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84" name="5 CuadroTexto" hidden="1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85" name="5 CuadroTexto" hidden="1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86" name="5 CuadroTexto" hidden="1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87" name="5 CuadroTexto" hidden="1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88" name="5 CuadroTexto" hidden="1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89" name="5 CuadroTexto" hidden="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90" name="5 CuadroTexto" hidden="1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91" name="5 CuadroTexto" hidden="1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92" name="5 CuadroTexto" hidden="1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93" name="5 CuadroTexto" hidden="1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94" name="5 CuadroTexto" hidden="1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95" name="5 CuadroTexto" hidden="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96" name="5 CuadroTexto" hidden="1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97" name="5 CuadroTexto" hidden="1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98" name="5 CuadroTexto" hidden="1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199" name="5 CuadroTexto" hidden="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00" name="5 CuadroTexto" hidden="1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01" name="200 CuadroTexto" hidden="1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02" name="2 CuadroTexto" hidden="1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03" name="202 CuadroTexto" hidden="1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04" name="2 CuadroTexto" hidden="1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05" name="5 CuadroTexto" hidden="1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06" name="5 CuadroTexto" hidden="1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07" name="5 CuadroTexto" hidden="1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08" name="5 CuadroTexto" hidden="1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09" name="5 CuadroTexto" hidden="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10" name="5 CuadroTexto" hidden="1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11" name="5 CuadroTexto" hidden="1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12" name="5 CuadroTexto" hidden="1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13" name="5 CuadroTexto" hidden="1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14" name="5 CuadroTexto" hidden="1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15" name="5 CuadroTexto" hidden="1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16" name="5 CuadroTexto" hidden="1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17" name="5 CuadroTexto" hidden="1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18" name="5 CuadroTexto" hidden="1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19" name="5 CuadroTexto" hidden="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91</xdr:row>
      <xdr:rowOff>0</xdr:rowOff>
    </xdr:from>
    <xdr:ext cx="184731" cy="264560"/>
    <xdr:sp macro="" textlink="">
      <xdr:nvSpPr>
        <xdr:cNvPr id="220" name="5 CuadroTexto" hidden="1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/>
      </xdr:nvSpPr>
      <xdr:spPr>
        <a:xfrm>
          <a:off x="647700" y="1657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21" name="220 CuadroTexto" hidden="1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22" name="221 CuadroTexto" hidden="1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23" name="5 CuadroTexto" hidden="1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24" name="5 CuadroTexto" hidden="1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25" name="5 CuadroTexto" hidden="1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26" name="5 CuadroTexto" hidden="1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27" name="5 CuadroTexto" hidden="1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28" name="5 CuadroTexto" hidden="1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29" name="5 CuadroTexto" hidden="1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30" name="5 CuadroTexto" hidden="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31" name="5 CuadroTexto" hidden="1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32" name="5 CuadroTexto" hidden="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33" name="5 CuadroTexto" hidden="1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34" name="5 CuadroTexto" hidden="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35" name="5 CuadroTexto" hidden="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36" name="5 CuadroTexto" hidden="1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37" name="5 CuadroTexto" hidden="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38" name="5 CuadroTexto" hidden="1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39" name="5 CuadroTexto" hidden="1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40" name="5 CuadroTexto" hidden="1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41" name="5 CuadroTexto" hidden="1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42" name="5 CuadroTexto" hidden="1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43" name="5 CuadroTexto" hidden="1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44" name="5 CuadroTexto" hidden="1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45" name="5 CuadroTexto" hidden="1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46" name="5 CuadroTexto" hidden="1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47" name="5 CuadroTexto" hidden="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48" name="5 CuadroTexto" hidden="1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49" name="5 CuadroTexto" hidden="1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50" name="5 CuadroTexto" hidden="1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51" name="5 CuadroTexto" hidden="1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52" name="5 CuadroTexto" hidden="1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53" name="5 CuadroTexto" hidden="1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54" name="5 CuadroTexto" hidden="1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55" name="2 CuadroTexto" hidden="1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56" name="5 CuadroTexto" hidden="1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57" name="5 CuadroTexto" hidden="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58" name="5 CuadroTexto" hidden="1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59" name="5 CuadroTexto" hidden="1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60" name="5 CuadroTexto" hidden="1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61" name="5 CuadroTexto" hidden="1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62" name="5 CuadroTexto" hidden="1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63" name="5 CuadroTexto" hidden="1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64" name="5 CuadroTexto" hidden="1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65" name="5 CuadroTexto" hidden="1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66" name="5 CuadroTexto" hidden="1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67" name="5 CuadroTexto" hidden="1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68" name="5 CuadroTexto" hidden="1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69" name="5 CuadroTexto" hidden="1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70" name="5 CuadroTexto" hidden="1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71" name="5 CuadroTexto" hidden="1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72" name="5 CuadroTexto" hidden="1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73" name="5 CuadroTexto" hidden="1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74" name="273 CuadroTexto" hidden="1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75" name="2 CuadroTexto" hidden="1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76" name="275 CuadroTexto" hidden="1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77" name="2 CuadroTexto" hidden="1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78" name="5 CuadroTexto" hidden="1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79" name="5 CuadroTexto" hidden="1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80" name="5 CuadroTexto" hidden="1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81" name="5 CuadroTexto" hidden="1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82" name="5 CuadroTexto" hidden="1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83" name="5 CuadroTexto" hidden="1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84" name="5 CuadroTexto" hidden="1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85" name="5 CuadroTexto" hidden="1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86" name="5 CuadroTexto" hidden="1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87" name="5 CuadroTexto" hidden="1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88" name="5 CuadroTexto" hidden="1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89" name="5 CuadroTexto" hidden="1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90" name="5 CuadroTexto" hidden="1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91" name="5 CuadroTexto" hidden="1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92" name="5 CuadroTexto" hidden="1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90</xdr:row>
      <xdr:rowOff>0</xdr:rowOff>
    </xdr:from>
    <xdr:ext cx="184731" cy="264560"/>
    <xdr:sp macro="" textlink="">
      <xdr:nvSpPr>
        <xdr:cNvPr id="293" name="5 CuadroTexto" hidden="1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/>
      </xdr:nvSpPr>
      <xdr:spPr>
        <a:xfrm>
          <a:off x="647700" y="1634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2" name="1 CuadroTexto" hidden="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3" name="2 CuadroTexto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4" name="5 CuadroTexto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5" name="5 CuadroTexto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6" name="5 CuadroTexto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7" name="5 CuadroTexto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8" name="5 CuadroTexto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9" name="5 CuadroTexto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0" name="5 CuadroTexto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1" name="5 CuadroTexto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2" name="5 CuadroTexto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3" name="5 CuadroTexto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4" name="5 CuadroTexto" hidden="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5" name="5 CuadroTexto" hidden="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6" name="5 CuadroTexto" hidden="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7" name="5 CuadroTexto" hidden="1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8" name="5 CuadroTexto" hidden="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9" name="5 CuadroTexto" hidden="1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20" name="5 CuadroTexto" hidden="1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21" name="5 CuadroTexto" hidden="1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22" name="5 CuadroTexto" hidden="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23" name="5 CuadroTexto" hidden="1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24" name="5 CuadroTexto" hidden="1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25" name="5 CuadroTexto" hidden="1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26" name="5 CuadroTexto" hidden="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27" name="5 CuadroTexto" hidden="1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28" name="5 CuadroTexto" hidden="1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29" name="5 CuadroTexto" hidden="1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30" name="5 CuadroTexto" hidden="1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31" name="5 CuadroTexto" hidden="1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32" name="5 CuadroTexto" hidden="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33" name="5 CuadroTexto" hidden="1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34" name="5 CuadroTexto" hidden="1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35" name="5 CuadroTexto" hidden="1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36" name="2 CuadroTexto" hidden="1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37" name="5 CuadroTexto" hidden="1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38" name="5 CuadroTexto" hidden="1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39" name="5 CuadroTexto" hidden="1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40" name="5 CuadroTexto" hidden="1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41" name="5 CuadroTexto" hidden="1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42" name="5 CuadroTexto" hidden="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43" name="5 CuadroTexto" hidden="1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44" name="5 CuadroTexto" hidden="1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45" name="5 CuadroTexto" hidden="1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46" name="5 CuadroTexto" hidden="1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47" name="5 CuadroTexto" hidden="1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48" name="5 CuadroTexto" hidden="1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49" name="5 CuadroTexto" hidden="1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50" name="5 CuadroTexto" hidden="1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51" name="5 CuadroTexto" hidden="1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52" name="5 CuadroTexto" hidden="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53" name="5 CuadroTexto" hidden="1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54" name="5 CuadroTexto" hidden="1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55" name="54 CuadroTexto" hidden="1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56" name="2 CuadroTexto" hidden="1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57" name="56 CuadroTexto" hidden="1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58" name="2 CuadroTexto" hidden="1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59" name="5 CuadroTexto" hidden="1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60" name="5 CuadroTexto" hidden="1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61" name="5 CuadroTexto" hidden="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62" name="5 CuadroTexto" hidden="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63" name="5 CuadroTexto" hidden="1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64" name="5 CuadroTexto" hidden="1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65" name="5 CuadroTexto" hidden="1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66" name="5 CuadroTexto" hidden="1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67" name="5 CuadroTexto" hidden="1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68" name="5 CuadroTexto" hidden="1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69" name="5 CuadroTexto" hidden="1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70" name="5 CuadroTexto" hidden="1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71" name="5 CuadroTexto" hidden="1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72" name="5 CuadroTexto" hidden="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73" name="5 CuadroTexto" hidden="1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74" name="5 CuadroTexto" hidden="1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 txBox="1"/>
      </xdr:nvSpPr>
      <xdr:spPr>
        <a:xfrm>
          <a:off x="647700" y="866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75" name="74 CuadroTexto" hidden="1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76" name="75 CuadroTexto" hidden="1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77" name="5 CuadroTexto" hidden="1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78" name="5 CuadroTexto" hidden="1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79" name="5 CuadroTexto" hidden="1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80" name="5 CuadroTexto" hidden="1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81" name="5 CuadroTexto" hidden="1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82" name="5 CuadroTexto" hidden="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83" name="5 CuadroTexto" hidden="1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84" name="5 CuadroTexto" hidden="1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85" name="5 CuadroTexto" hidden="1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86" name="5 CuadroTexto" hidden="1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87" name="5 CuadroTexto" hidden="1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88" name="5 CuadroTexto" hidden="1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89" name="5 CuadroTexto" hidden="1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90" name="5 CuadroTexto" hidden="1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91" name="5 CuadroTexto" hidden="1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92" name="5 CuadroTexto" hidden="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93" name="5 CuadroTexto" hidden="1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94" name="5 CuadroTexto" hidden="1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95" name="5 CuadroTexto" hidden="1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96" name="5 CuadroTexto" hidden="1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97" name="5 CuadroTexto" hidden="1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98" name="5 CuadroTexto" hidden="1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99" name="5 CuadroTexto" hidden="1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00" name="5 CuadroTexto" hidden="1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01" name="5 CuadroTexto" hidden="1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02" name="5 CuadroTexto" hidden="1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03" name="5 CuadroTexto" hidden="1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04" name="5 CuadroTexto" hidden="1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05" name="5 CuadroTexto" hidden="1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06" name="5 CuadroTexto" hidden="1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07" name="5 CuadroTexto" hidden="1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08" name="5 CuadroTexto" hidden="1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09" name="2 CuadroTexto" hidden="1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10" name="5 CuadroTexto" hidden="1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11" name="5 CuadroTexto" hidden="1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12" name="5 CuadroTexto" hidden="1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13" name="5 CuadroTexto" hidden="1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14" name="5 CuadroTexto" hidden="1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15" name="5 CuadroTexto" hidden="1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16" name="5 CuadroTexto" hidden="1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17" name="5 CuadroTexto" hidden="1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18" name="5 CuadroTexto" hidden="1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19" name="5 CuadroTexto" hidden="1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20" name="5 CuadroTexto" hidden="1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21" name="5 CuadroTexto" hidden="1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22" name="5 CuadroTexto" hidden="1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23" name="5 CuadroTexto" hidden="1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24" name="5 CuadroTexto" hidden="1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25" name="5 CuadroTexto" hidden="1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26" name="5 CuadroTexto" hidden="1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27" name="5 CuadroTexto" hidden="1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28" name="127 CuadroTexto" hidden="1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29" name="2 CuadroTexto" hidden="1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30" name="129 CuadroTexto" hidden="1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31" name="2 CuadroTexto" hidden="1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32" name="5 CuadroTexto" hidden="1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33" name="5 CuadroTexto" hidden="1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34" name="5 CuadroTexto" hidden="1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35" name="5 CuadroTexto" hidden="1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36" name="5 CuadroTexto" hidden="1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37" name="5 CuadroTexto" hidden="1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38" name="5 CuadroTexto" hidden="1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39" name="5 CuadroTexto" hidden="1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40" name="5 CuadroTexto" hidden="1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41" name="5 CuadroTexto" hidden="1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42" name="5 CuadroTexto" hidden="1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43" name="5 CuadroTexto" hidden="1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44" name="5 CuadroTexto" hidden="1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45" name="5 CuadroTexto" hidden="1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46" name="5 CuadroTexto" hidden="1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47" name="5 CuadroTexto" hidden="1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48" name="147 CuadroTexto" hidden="1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49" name="148 CuadroTexto" hidden="1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50" name="5 CuadroTexto" hidden="1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51" name="5 CuadroTexto" hidden="1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52" name="5 CuadroTexto" hidden="1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53" name="5 CuadroTexto" hidden="1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54" name="5 CuadroTexto" hidden="1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55" name="5 CuadroTexto" hidden="1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56" name="5 CuadroTexto" hidden="1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57" name="5 CuadroTexto" hidden="1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58" name="5 CuadroTexto" hidden="1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59" name="5 CuadroTexto" hidden="1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60" name="5 CuadroTexto" hidden="1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61" name="5 CuadroTexto" hidden="1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62" name="5 CuadroTexto" hidden="1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63" name="5 CuadroTexto" hidden="1">
          <a:extLst>
            <a:ext uri="{FF2B5EF4-FFF2-40B4-BE49-F238E27FC236}">
              <a16:creationId xmlns:a16="http://schemas.microsoft.com/office/drawing/2014/main" xmlns="" id="{00000000-0008-0000-0100-0000A3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64" name="5 CuadroTexto" hidden="1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65" name="5 CuadroTexto" hidden="1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66" name="5 CuadroTexto" hidden="1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67" name="5 CuadroTexto" hidden="1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68" name="5 CuadroTexto" hidden="1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69" name="5 CuadroTexto" hidden="1">
          <a:extLst>
            <a:ext uri="{FF2B5EF4-FFF2-40B4-BE49-F238E27FC236}">
              <a16:creationId xmlns:a16="http://schemas.microsoft.com/office/drawing/2014/main" xmlns="" id="{00000000-0008-0000-0100-0000A9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70" name="5 CuadroTexto" hidden="1">
          <a:extLst>
            <a:ext uri="{FF2B5EF4-FFF2-40B4-BE49-F238E27FC236}">
              <a16:creationId xmlns:a16="http://schemas.microsoft.com/office/drawing/2014/main" xmlns="" id="{00000000-0008-0000-0100-0000AA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71" name="5 CuadroTexto" hidden="1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72" name="5 CuadroTexto" hidden="1">
          <a:extLst>
            <a:ext uri="{FF2B5EF4-FFF2-40B4-BE49-F238E27FC236}">
              <a16:creationId xmlns:a16="http://schemas.microsoft.com/office/drawing/2014/main" xmlns="" id="{00000000-0008-0000-0100-0000AC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73" name="5 CuadroTexto" hidden="1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74" name="5 CuadroTexto" hidden="1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75" name="5 CuadroTexto" hidden="1">
          <a:extLst>
            <a:ext uri="{FF2B5EF4-FFF2-40B4-BE49-F238E27FC236}">
              <a16:creationId xmlns:a16="http://schemas.microsoft.com/office/drawing/2014/main" xmlns="" id="{00000000-0008-0000-0100-0000AF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76" name="5 CuadroTexto" hidden="1">
          <a:extLst>
            <a:ext uri="{FF2B5EF4-FFF2-40B4-BE49-F238E27FC236}">
              <a16:creationId xmlns:a16="http://schemas.microsoft.com/office/drawing/2014/main" xmlns="" id="{00000000-0008-0000-0100-0000B0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77" name="5 CuadroTexto" hidden="1">
          <a:extLst>
            <a:ext uri="{FF2B5EF4-FFF2-40B4-BE49-F238E27FC236}">
              <a16:creationId xmlns:a16="http://schemas.microsoft.com/office/drawing/2014/main" xmlns="" id="{00000000-0008-0000-0100-0000B1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78" name="5 CuadroTexto" hidden="1">
          <a:extLst>
            <a:ext uri="{FF2B5EF4-FFF2-40B4-BE49-F238E27FC236}">
              <a16:creationId xmlns:a16="http://schemas.microsoft.com/office/drawing/2014/main" xmlns="" id="{00000000-0008-0000-0100-0000B2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79" name="5 CuadroTexto" hidden="1">
          <a:extLst>
            <a:ext uri="{FF2B5EF4-FFF2-40B4-BE49-F238E27FC236}">
              <a16:creationId xmlns:a16="http://schemas.microsoft.com/office/drawing/2014/main" xmlns="" id="{00000000-0008-0000-0100-0000B3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80" name="5 CuadroTexto" hidden="1">
          <a:extLst>
            <a:ext uri="{FF2B5EF4-FFF2-40B4-BE49-F238E27FC236}">
              <a16:creationId xmlns:a16="http://schemas.microsoft.com/office/drawing/2014/main" xmlns="" id="{00000000-0008-0000-0100-0000B4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81" name="5 CuadroTexto" hidden="1">
          <a:extLst>
            <a:ext uri="{FF2B5EF4-FFF2-40B4-BE49-F238E27FC236}">
              <a16:creationId xmlns:a16="http://schemas.microsoft.com/office/drawing/2014/main" xmlns="" id="{00000000-0008-0000-0100-0000B5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82" name="2 CuadroTexto" hidden="1">
          <a:extLst>
            <a:ext uri="{FF2B5EF4-FFF2-40B4-BE49-F238E27FC236}">
              <a16:creationId xmlns:a16="http://schemas.microsoft.com/office/drawing/2014/main" xmlns="" id="{00000000-0008-0000-0100-0000B6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83" name="5 CuadroTexto" hidden="1">
          <a:extLst>
            <a:ext uri="{FF2B5EF4-FFF2-40B4-BE49-F238E27FC236}">
              <a16:creationId xmlns:a16="http://schemas.microsoft.com/office/drawing/2014/main" xmlns="" id="{00000000-0008-0000-0100-0000B7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84" name="5 CuadroTexto" hidden="1">
          <a:extLst>
            <a:ext uri="{FF2B5EF4-FFF2-40B4-BE49-F238E27FC236}">
              <a16:creationId xmlns:a16="http://schemas.microsoft.com/office/drawing/2014/main" xmlns="" id="{00000000-0008-0000-0100-0000B8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85" name="5 CuadroTexto" hidden="1">
          <a:extLst>
            <a:ext uri="{FF2B5EF4-FFF2-40B4-BE49-F238E27FC236}">
              <a16:creationId xmlns:a16="http://schemas.microsoft.com/office/drawing/2014/main" xmlns="" id="{00000000-0008-0000-0100-0000B9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86" name="5 CuadroTexto" hidden="1">
          <a:extLst>
            <a:ext uri="{FF2B5EF4-FFF2-40B4-BE49-F238E27FC236}">
              <a16:creationId xmlns:a16="http://schemas.microsoft.com/office/drawing/2014/main" xmlns="" id="{00000000-0008-0000-0100-0000BA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87" name="5 CuadroTexto" hidden="1">
          <a:extLst>
            <a:ext uri="{FF2B5EF4-FFF2-40B4-BE49-F238E27FC236}">
              <a16:creationId xmlns:a16="http://schemas.microsoft.com/office/drawing/2014/main" xmlns="" id="{00000000-0008-0000-0100-0000BB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88" name="5 CuadroTexto" hidden="1">
          <a:extLst>
            <a:ext uri="{FF2B5EF4-FFF2-40B4-BE49-F238E27FC236}">
              <a16:creationId xmlns:a16="http://schemas.microsoft.com/office/drawing/2014/main" xmlns="" id="{00000000-0008-0000-0100-0000BC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89" name="5 CuadroTexto" hidden="1">
          <a:extLst>
            <a:ext uri="{FF2B5EF4-FFF2-40B4-BE49-F238E27FC236}">
              <a16:creationId xmlns:a16="http://schemas.microsoft.com/office/drawing/2014/main" xmlns="" id="{00000000-0008-0000-0100-0000BD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90" name="5 CuadroTexto" hidden="1">
          <a:extLst>
            <a:ext uri="{FF2B5EF4-FFF2-40B4-BE49-F238E27FC236}">
              <a16:creationId xmlns:a16="http://schemas.microsoft.com/office/drawing/2014/main" xmlns="" id="{00000000-0008-0000-0100-0000BE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91" name="5 CuadroTexto" hidden="1">
          <a:extLst>
            <a:ext uri="{FF2B5EF4-FFF2-40B4-BE49-F238E27FC236}">
              <a16:creationId xmlns:a16="http://schemas.microsoft.com/office/drawing/2014/main" xmlns="" id="{00000000-0008-0000-0100-0000BF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92" name="5 CuadroTexto" hidden="1">
          <a:extLst>
            <a:ext uri="{FF2B5EF4-FFF2-40B4-BE49-F238E27FC236}">
              <a16:creationId xmlns:a16="http://schemas.microsoft.com/office/drawing/2014/main" xmlns="" id="{00000000-0008-0000-0100-0000C0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93" name="5 CuadroTexto" hidden="1">
          <a:extLst>
            <a:ext uri="{FF2B5EF4-FFF2-40B4-BE49-F238E27FC236}">
              <a16:creationId xmlns:a16="http://schemas.microsoft.com/office/drawing/2014/main" xmlns="" id="{00000000-0008-0000-0100-0000C1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94" name="5 CuadroTexto" hidden="1">
          <a:extLst>
            <a:ext uri="{FF2B5EF4-FFF2-40B4-BE49-F238E27FC236}">
              <a16:creationId xmlns:a16="http://schemas.microsoft.com/office/drawing/2014/main" xmlns="" id="{00000000-0008-0000-0100-0000C2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95" name="5 CuadroTexto" hidden="1">
          <a:extLst>
            <a:ext uri="{FF2B5EF4-FFF2-40B4-BE49-F238E27FC236}">
              <a16:creationId xmlns:a16="http://schemas.microsoft.com/office/drawing/2014/main" xmlns="" id="{00000000-0008-0000-0100-0000C3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96" name="5 CuadroTexto" hidden="1">
          <a:extLst>
            <a:ext uri="{FF2B5EF4-FFF2-40B4-BE49-F238E27FC236}">
              <a16:creationId xmlns:a16="http://schemas.microsoft.com/office/drawing/2014/main" xmlns="" id="{00000000-0008-0000-0100-0000C4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97" name="5 CuadroTexto" hidden="1">
          <a:extLst>
            <a:ext uri="{FF2B5EF4-FFF2-40B4-BE49-F238E27FC236}">
              <a16:creationId xmlns:a16="http://schemas.microsoft.com/office/drawing/2014/main" xmlns="" id="{00000000-0008-0000-0100-0000C5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98" name="5 CuadroTexto" hidden="1">
          <a:extLst>
            <a:ext uri="{FF2B5EF4-FFF2-40B4-BE49-F238E27FC236}">
              <a16:creationId xmlns:a16="http://schemas.microsoft.com/office/drawing/2014/main" xmlns="" id="{00000000-0008-0000-0100-0000C6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199" name="5 CuadroTexto" hidden="1">
          <a:extLst>
            <a:ext uri="{FF2B5EF4-FFF2-40B4-BE49-F238E27FC236}">
              <a16:creationId xmlns:a16="http://schemas.microsoft.com/office/drawing/2014/main" xmlns="" id="{00000000-0008-0000-0100-0000C7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00" name="5 CuadroTexto" hidden="1">
          <a:extLst>
            <a:ext uri="{FF2B5EF4-FFF2-40B4-BE49-F238E27FC236}">
              <a16:creationId xmlns:a16="http://schemas.microsoft.com/office/drawing/2014/main" xmlns="" id="{00000000-0008-0000-0100-0000C8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01" name="200 CuadroTexto" hidden="1">
          <a:extLst>
            <a:ext uri="{FF2B5EF4-FFF2-40B4-BE49-F238E27FC236}">
              <a16:creationId xmlns:a16="http://schemas.microsoft.com/office/drawing/2014/main" xmlns="" id="{00000000-0008-0000-0100-0000C9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02" name="2 CuadroTexto" hidden="1">
          <a:extLst>
            <a:ext uri="{FF2B5EF4-FFF2-40B4-BE49-F238E27FC236}">
              <a16:creationId xmlns:a16="http://schemas.microsoft.com/office/drawing/2014/main" xmlns="" id="{00000000-0008-0000-0100-0000CA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03" name="202 CuadroTexto" hidden="1">
          <a:extLst>
            <a:ext uri="{FF2B5EF4-FFF2-40B4-BE49-F238E27FC236}">
              <a16:creationId xmlns:a16="http://schemas.microsoft.com/office/drawing/2014/main" xmlns="" id="{00000000-0008-0000-0100-0000CB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04" name="2 CuadroTexto" hidden="1">
          <a:extLst>
            <a:ext uri="{FF2B5EF4-FFF2-40B4-BE49-F238E27FC236}">
              <a16:creationId xmlns:a16="http://schemas.microsoft.com/office/drawing/2014/main" xmlns="" id="{00000000-0008-0000-0100-0000CC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05" name="5 CuadroTexto" hidden="1">
          <a:extLst>
            <a:ext uri="{FF2B5EF4-FFF2-40B4-BE49-F238E27FC236}">
              <a16:creationId xmlns:a16="http://schemas.microsoft.com/office/drawing/2014/main" xmlns="" id="{00000000-0008-0000-0100-0000CD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06" name="5 CuadroTexto" hidden="1">
          <a:extLst>
            <a:ext uri="{FF2B5EF4-FFF2-40B4-BE49-F238E27FC236}">
              <a16:creationId xmlns:a16="http://schemas.microsoft.com/office/drawing/2014/main" xmlns="" id="{00000000-0008-0000-0100-0000CE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07" name="5 CuadroTexto" hidden="1">
          <a:extLst>
            <a:ext uri="{FF2B5EF4-FFF2-40B4-BE49-F238E27FC236}">
              <a16:creationId xmlns:a16="http://schemas.microsoft.com/office/drawing/2014/main" xmlns="" id="{00000000-0008-0000-0100-0000CF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08" name="5 CuadroTexto" hidden="1">
          <a:extLst>
            <a:ext uri="{FF2B5EF4-FFF2-40B4-BE49-F238E27FC236}">
              <a16:creationId xmlns:a16="http://schemas.microsoft.com/office/drawing/2014/main" xmlns="" id="{00000000-0008-0000-0100-0000D0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09" name="5 CuadroTexto" hidden="1">
          <a:extLst>
            <a:ext uri="{FF2B5EF4-FFF2-40B4-BE49-F238E27FC236}">
              <a16:creationId xmlns:a16="http://schemas.microsoft.com/office/drawing/2014/main" xmlns="" id="{00000000-0008-0000-0100-0000D1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10" name="5 CuadroTexto" hidden="1">
          <a:extLst>
            <a:ext uri="{FF2B5EF4-FFF2-40B4-BE49-F238E27FC236}">
              <a16:creationId xmlns:a16="http://schemas.microsoft.com/office/drawing/2014/main" xmlns="" id="{00000000-0008-0000-0100-0000D2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11" name="5 CuadroTexto" hidden="1">
          <a:extLst>
            <a:ext uri="{FF2B5EF4-FFF2-40B4-BE49-F238E27FC236}">
              <a16:creationId xmlns:a16="http://schemas.microsoft.com/office/drawing/2014/main" xmlns="" id="{00000000-0008-0000-0100-0000D3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12" name="5 CuadroTexto" hidden="1">
          <a:extLst>
            <a:ext uri="{FF2B5EF4-FFF2-40B4-BE49-F238E27FC236}">
              <a16:creationId xmlns:a16="http://schemas.microsoft.com/office/drawing/2014/main" xmlns="" id="{00000000-0008-0000-0100-0000D4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13" name="5 CuadroTexto" hidden="1">
          <a:extLst>
            <a:ext uri="{FF2B5EF4-FFF2-40B4-BE49-F238E27FC236}">
              <a16:creationId xmlns:a16="http://schemas.microsoft.com/office/drawing/2014/main" xmlns="" id="{00000000-0008-0000-0100-0000D5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14" name="5 CuadroTexto" hidden="1">
          <a:extLst>
            <a:ext uri="{FF2B5EF4-FFF2-40B4-BE49-F238E27FC236}">
              <a16:creationId xmlns:a16="http://schemas.microsoft.com/office/drawing/2014/main" xmlns="" id="{00000000-0008-0000-0100-0000D6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15" name="5 CuadroTexto" hidden="1">
          <a:extLst>
            <a:ext uri="{FF2B5EF4-FFF2-40B4-BE49-F238E27FC236}">
              <a16:creationId xmlns:a16="http://schemas.microsoft.com/office/drawing/2014/main" xmlns="" id="{00000000-0008-0000-0100-0000D7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16" name="5 CuadroTexto" hidden="1">
          <a:extLst>
            <a:ext uri="{FF2B5EF4-FFF2-40B4-BE49-F238E27FC236}">
              <a16:creationId xmlns:a16="http://schemas.microsoft.com/office/drawing/2014/main" xmlns="" id="{00000000-0008-0000-0100-0000D8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17" name="5 CuadroTexto" hidden="1">
          <a:extLst>
            <a:ext uri="{FF2B5EF4-FFF2-40B4-BE49-F238E27FC236}">
              <a16:creationId xmlns:a16="http://schemas.microsoft.com/office/drawing/2014/main" xmlns="" id="{00000000-0008-0000-0100-0000D9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18" name="5 CuadroTexto" hidden="1">
          <a:extLst>
            <a:ext uri="{FF2B5EF4-FFF2-40B4-BE49-F238E27FC236}">
              <a16:creationId xmlns:a16="http://schemas.microsoft.com/office/drawing/2014/main" xmlns="" id="{00000000-0008-0000-0100-0000DA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19" name="5 CuadroTexto" hidden="1">
          <a:extLst>
            <a:ext uri="{FF2B5EF4-FFF2-40B4-BE49-F238E27FC236}">
              <a16:creationId xmlns:a16="http://schemas.microsoft.com/office/drawing/2014/main" xmlns="" id="{00000000-0008-0000-0100-0000DB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20" name="5 CuadroTexto" hidden="1">
          <a:extLst>
            <a:ext uri="{FF2B5EF4-FFF2-40B4-BE49-F238E27FC236}">
              <a16:creationId xmlns:a16="http://schemas.microsoft.com/office/drawing/2014/main" xmlns="" id="{00000000-0008-0000-0100-0000DC000000}"/>
            </a:ext>
          </a:extLst>
        </xdr:cNvPr>
        <xdr:cNvSpPr txBox="1"/>
      </xdr:nvSpPr>
      <xdr:spPr>
        <a:xfrm>
          <a:off x="647700" y="1602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21" name="220 CuadroTexto" hidden="1">
          <a:extLst>
            <a:ext uri="{FF2B5EF4-FFF2-40B4-BE49-F238E27FC236}">
              <a16:creationId xmlns:a16="http://schemas.microsoft.com/office/drawing/2014/main" xmlns="" id="{00000000-0008-0000-0100-0000DD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22" name="221 CuadroTexto" hidden="1">
          <a:extLst>
            <a:ext uri="{FF2B5EF4-FFF2-40B4-BE49-F238E27FC236}">
              <a16:creationId xmlns:a16="http://schemas.microsoft.com/office/drawing/2014/main" xmlns="" id="{00000000-0008-0000-0100-0000DE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23" name="5 CuadroTexto" hidden="1">
          <a:extLst>
            <a:ext uri="{FF2B5EF4-FFF2-40B4-BE49-F238E27FC236}">
              <a16:creationId xmlns:a16="http://schemas.microsoft.com/office/drawing/2014/main" xmlns="" id="{00000000-0008-0000-0100-0000DF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24" name="5 CuadroTexto" hidden="1">
          <a:extLst>
            <a:ext uri="{FF2B5EF4-FFF2-40B4-BE49-F238E27FC236}">
              <a16:creationId xmlns:a16="http://schemas.microsoft.com/office/drawing/2014/main" xmlns="" id="{00000000-0008-0000-0100-0000E0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25" name="5 CuadroTexto" hidden="1">
          <a:extLst>
            <a:ext uri="{FF2B5EF4-FFF2-40B4-BE49-F238E27FC236}">
              <a16:creationId xmlns:a16="http://schemas.microsoft.com/office/drawing/2014/main" xmlns="" id="{00000000-0008-0000-0100-0000E1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26" name="5 CuadroTexto" hidden="1">
          <a:extLst>
            <a:ext uri="{FF2B5EF4-FFF2-40B4-BE49-F238E27FC236}">
              <a16:creationId xmlns:a16="http://schemas.microsoft.com/office/drawing/2014/main" xmlns="" id="{00000000-0008-0000-0100-0000E2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27" name="5 CuadroTexto" hidden="1">
          <a:extLst>
            <a:ext uri="{FF2B5EF4-FFF2-40B4-BE49-F238E27FC236}">
              <a16:creationId xmlns:a16="http://schemas.microsoft.com/office/drawing/2014/main" xmlns="" id="{00000000-0008-0000-0100-0000E3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28" name="5 CuadroTexto" hidden="1">
          <a:extLst>
            <a:ext uri="{FF2B5EF4-FFF2-40B4-BE49-F238E27FC236}">
              <a16:creationId xmlns:a16="http://schemas.microsoft.com/office/drawing/2014/main" xmlns="" id="{00000000-0008-0000-0100-0000E4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29" name="5 CuadroTexto" hidden="1">
          <a:extLst>
            <a:ext uri="{FF2B5EF4-FFF2-40B4-BE49-F238E27FC236}">
              <a16:creationId xmlns:a16="http://schemas.microsoft.com/office/drawing/2014/main" xmlns="" id="{00000000-0008-0000-0100-0000E5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30" name="5 CuadroTexto" hidden="1">
          <a:extLst>
            <a:ext uri="{FF2B5EF4-FFF2-40B4-BE49-F238E27FC236}">
              <a16:creationId xmlns:a16="http://schemas.microsoft.com/office/drawing/2014/main" xmlns="" id="{00000000-0008-0000-0100-0000E6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31" name="5 CuadroTexto" hidden="1">
          <a:extLst>
            <a:ext uri="{FF2B5EF4-FFF2-40B4-BE49-F238E27FC236}">
              <a16:creationId xmlns:a16="http://schemas.microsoft.com/office/drawing/2014/main" xmlns="" id="{00000000-0008-0000-0100-0000E7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32" name="5 CuadroTexto" hidden="1">
          <a:extLst>
            <a:ext uri="{FF2B5EF4-FFF2-40B4-BE49-F238E27FC236}">
              <a16:creationId xmlns:a16="http://schemas.microsoft.com/office/drawing/2014/main" xmlns="" id="{00000000-0008-0000-0100-0000E8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33" name="5 CuadroTexto" hidden="1">
          <a:extLst>
            <a:ext uri="{FF2B5EF4-FFF2-40B4-BE49-F238E27FC236}">
              <a16:creationId xmlns:a16="http://schemas.microsoft.com/office/drawing/2014/main" xmlns="" id="{00000000-0008-0000-0100-0000E9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34" name="5 CuadroTexto" hidden="1">
          <a:extLst>
            <a:ext uri="{FF2B5EF4-FFF2-40B4-BE49-F238E27FC236}">
              <a16:creationId xmlns:a16="http://schemas.microsoft.com/office/drawing/2014/main" xmlns="" id="{00000000-0008-0000-0100-0000EA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35" name="5 CuadroTexto" hidden="1">
          <a:extLst>
            <a:ext uri="{FF2B5EF4-FFF2-40B4-BE49-F238E27FC236}">
              <a16:creationId xmlns:a16="http://schemas.microsoft.com/office/drawing/2014/main" xmlns="" id="{00000000-0008-0000-0100-0000EB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36" name="5 CuadroTexto" hidden="1">
          <a:extLst>
            <a:ext uri="{FF2B5EF4-FFF2-40B4-BE49-F238E27FC236}">
              <a16:creationId xmlns:a16="http://schemas.microsoft.com/office/drawing/2014/main" xmlns="" id="{00000000-0008-0000-0100-0000EC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37" name="5 CuadroTexto" hidden="1">
          <a:extLst>
            <a:ext uri="{FF2B5EF4-FFF2-40B4-BE49-F238E27FC236}">
              <a16:creationId xmlns:a16="http://schemas.microsoft.com/office/drawing/2014/main" xmlns="" id="{00000000-0008-0000-0100-0000ED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38" name="5 CuadroTexto" hidden="1">
          <a:extLst>
            <a:ext uri="{FF2B5EF4-FFF2-40B4-BE49-F238E27FC236}">
              <a16:creationId xmlns:a16="http://schemas.microsoft.com/office/drawing/2014/main" xmlns="" id="{00000000-0008-0000-0100-0000EE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39" name="5 CuadroTexto" hidden="1">
          <a:extLst>
            <a:ext uri="{FF2B5EF4-FFF2-40B4-BE49-F238E27FC236}">
              <a16:creationId xmlns:a16="http://schemas.microsoft.com/office/drawing/2014/main" xmlns="" id="{00000000-0008-0000-0100-0000EF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40" name="5 CuadroTexto" hidden="1">
          <a:extLst>
            <a:ext uri="{FF2B5EF4-FFF2-40B4-BE49-F238E27FC236}">
              <a16:creationId xmlns:a16="http://schemas.microsoft.com/office/drawing/2014/main" xmlns="" id="{00000000-0008-0000-0100-0000F0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41" name="5 CuadroTexto" hidden="1">
          <a:extLst>
            <a:ext uri="{FF2B5EF4-FFF2-40B4-BE49-F238E27FC236}">
              <a16:creationId xmlns:a16="http://schemas.microsoft.com/office/drawing/2014/main" xmlns="" id="{00000000-0008-0000-0100-0000F1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42" name="5 CuadroTexto" hidden="1">
          <a:extLst>
            <a:ext uri="{FF2B5EF4-FFF2-40B4-BE49-F238E27FC236}">
              <a16:creationId xmlns:a16="http://schemas.microsoft.com/office/drawing/2014/main" xmlns="" id="{00000000-0008-0000-0100-0000F2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43" name="5 CuadroTexto" hidden="1">
          <a:extLst>
            <a:ext uri="{FF2B5EF4-FFF2-40B4-BE49-F238E27FC236}">
              <a16:creationId xmlns:a16="http://schemas.microsoft.com/office/drawing/2014/main" xmlns="" id="{00000000-0008-0000-0100-0000F3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44" name="5 CuadroTexto" hidden="1">
          <a:extLst>
            <a:ext uri="{FF2B5EF4-FFF2-40B4-BE49-F238E27FC236}">
              <a16:creationId xmlns:a16="http://schemas.microsoft.com/office/drawing/2014/main" xmlns="" id="{00000000-0008-0000-0100-0000F4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45" name="5 CuadroTexto" hidden="1">
          <a:extLst>
            <a:ext uri="{FF2B5EF4-FFF2-40B4-BE49-F238E27FC236}">
              <a16:creationId xmlns:a16="http://schemas.microsoft.com/office/drawing/2014/main" xmlns="" id="{00000000-0008-0000-0100-0000F5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46" name="5 CuadroTexto" hidden="1">
          <a:extLst>
            <a:ext uri="{FF2B5EF4-FFF2-40B4-BE49-F238E27FC236}">
              <a16:creationId xmlns:a16="http://schemas.microsoft.com/office/drawing/2014/main" xmlns="" id="{00000000-0008-0000-0100-0000F6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47" name="5 CuadroTexto" hidden="1">
          <a:extLst>
            <a:ext uri="{FF2B5EF4-FFF2-40B4-BE49-F238E27FC236}">
              <a16:creationId xmlns:a16="http://schemas.microsoft.com/office/drawing/2014/main" xmlns="" id="{00000000-0008-0000-0100-0000F7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48" name="5 CuadroTexto" hidden="1">
          <a:extLst>
            <a:ext uri="{FF2B5EF4-FFF2-40B4-BE49-F238E27FC236}">
              <a16:creationId xmlns:a16="http://schemas.microsoft.com/office/drawing/2014/main" xmlns="" id="{00000000-0008-0000-0100-0000F8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49" name="5 CuadroTexto" hidden="1">
          <a:extLst>
            <a:ext uri="{FF2B5EF4-FFF2-40B4-BE49-F238E27FC236}">
              <a16:creationId xmlns:a16="http://schemas.microsoft.com/office/drawing/2014/main" xmlns="" id="{00000000-0008-0000-0100-0000F9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50" name="5 CuadroTexto" hidden="1">
          <a:extLst>
            <a:ext uri="{FF2B5EF4-FFF2-40B4-BE49-F238E27FC236}">
              <a16:creationId xmlns:a16="http://schemas.microsoft.com/office/drawing/2014/main" xmlns="" id="{00000000-0008-0000-0100-0000FA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51" name="5 CuadroTexto" hidden="1">
          <a:extLst>
            <a:ext uri="{FF2B5EF4-FFF2-40B4-BE49-F238E27FC236}">
              <a16:creationId xmlns:a16="http://schemas.microsoft.com/office/drawing/2014/main" xmlns="" id="{00000000-0008-0000-0100-0000FB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52" name="5 CuadroTexto" hidden="1">
          <a:extLst>
            <a:ext uri="{FF2B5EF4-FFF2-40B4-BE49-F238E27FC236}">
              <a16:creationId xmlns:a16="http://schemas.microsoft.com/office/drawing/2014/main" xmlns="" id="{00000000-0008-0000-0100-0000FC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53" name="5 CuadroTexto" hidden="1">
          <a:extLst>
            <a:ext uri="{FF2B5EF4-FFF2-40B4-BE49-F238E27FC236}">
              <a16:creationId xmlns:a16="http://schemas.microsoft.com/office/drawing/2014/main" xmlns="" id="{00000000-0008-0000-0100-0000FD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54" name="5 CuadroTexto" hidden="1">
          <a:extLst>
            <a:ext uri="{FF2B5EF4-FFF2-40B4-BE49-F238E27FC236}">
              <a16:creationId xmlns:a16="http://schemas.microsoft.com/office/drawing/2014/main" xmlns="" id="{00000000-0008-0000-0100-0000FE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55" name="2 CuadroTexto" hidden="1">
          <a:extLst>
            <a:ext uri="{FF2B5EF4-FFF2-40B4-BE49-F238E27FC236}">
              <a16:creationId xmlns:a16="http://schemas.microsoft.com/office/drawing/2014/main" xmlns="" id="{00000000-0008-0000-0100-0000FF00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56" name="5 CuadroTexto" hidden="1">
          <a:extLst>
            <a:ext uri="{FF2B5EF4-FFF2-40B4-BE49-F238E27FC236}">
              <a16:creationId xmlns:a16="http://schemas.microsoft.com/office/drawing/2014/main" xmlns="" id="{00000000-0008-0000-0100-000000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57" name="5 CuadroTexto" hidden="1">
          <a:extLst>
            <a:ext uri="{FF2B5EF4-FFF2-40B4-BE49-F238E27FC236}">
              <a16:creationId xmlns:a16="http://schemas.microsoft.com/office/drawing/2014/main" xmlns="" id="{00000000-0008-0000-0100-000001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58" name="5 CuadroTexto" hidden="1">
          <a:extLst>
            <a:ext uri="{FF2B5EF4-FFF2-40B4-BE49-F238E27FC236}">
              <a16:creationId xmlns:a16="http://schemas.microsoft.com/office/drawing/2014/main" xmlns="" id="{00000000-0008-0000-0100-000002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59" name="5 CuadroTexto" hidden="1">
          <a:extLst>
            <a:ext uri="{FF2B5EF4-FFF2-40B4-BE49-F238E27FC236}">
              <a16:creationId xmlns:a16="http://schemas.microsoft.com/office/drawing/2014/main" xmlns="" id="{00000000-0008-0000-0100-000003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60" name="5 CuadroTexto" hidden="1">
          <a:extLst>
            <a:ext uri="{FF2B5EF4-FFF2-40B4-BE49-F238E27FC236}">
              <a16:creationId xmlns:a16="http://schemas.microsoft.com/office/drawing/2014/main" xmlns="" id="{00000000-0008-0000-0100-000004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61" name="5 CuadroTexto" hidden="1">
          <a:extLst>
            <a:ext uri="{FF2B5EF4-FFF2-40B4-BE49-F238E27FC236}">
              <a16:creationId xmlns:a16="http://schemas.microsoft.com/office/drawing/2014/main" xmlns="" id="{00000000-0008-0000-0100-000005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62" name="5 CuadroTexto" hidden="1">
          <a:extLst>
            <a:ext uri="{FF2B5EF4-FFF2-40B4-BE49-F238E27FC236}">
              <a16:creationId xmlns:a16="http://schemas.microsoft.com/office/drawing/2014/main" xmlns="" id="{00000000-0008-0000-0100-000006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63" name="5 CuadroTexto" hidden="1">
          <a:extLst>
            <a:ext uri="{FF2B5EF4-FFF2-40B4-BE49-F238E27FC236}">
              <a16:creationId xmlns:a16="http://schemas.microsoft.com/office/drawing/2014/main" xmlns="" id="{00000000-0008-0000-0100-000007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64" name="5 CuadroTexto" hidden="1">
          <a:extLst>
            <a:ext uri="{FF2B5EF4-FFF2-40B4-BE49-F238E27FC236}">
              <a16:creationId xmlns:a16="http://schemas.microsoft.com/office/drawing/2014/main" xmlns="" id="{00000000-0008-0000-0100-000008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65" name="5 CuadroTexto" hidden="1">
          <a:extLst>
            <a:ext uri="{FF2B5EF4-FFF2-40B4-BE49-F238E27FC236}">
              <a16:creationId xmlns:a16="http://schemas.microsoft.com/office/drawing/2014/main" xmlns="" id="{00000000-0008-0000-0100-000009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66" name="5 CuadroTexto" hidden="1">
          <a:extLst>
            <a:ext uri="{FF2B5EF4-FFF2-40B4-BE49-F238E27FC236}">
              <a16:creationId xmlns:a16="http://schemas.microsoft.com/office/drawing/2014/main" xmlns="" id="{00000000-0008-0000-0100-00000A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67" name="5 CuadroTexto" hidden="1">
          <a:extLst>
            <a:ext uri="{FF2B5EF4-FFF2-40B4-BE49-F238E27FC236}">
              <a16:creationId xmlns:a16="http://schemas.microsoft.com/office/drawing/2014/main" xmlns="" id="{00000000-0008-0000-0100-00000B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68" name="5 CuadroTexto" hidden="1">
          <a:extLst>
            <a:ext uri="{FF2B5EF4-FFF2-40B4-BE49-F238E27FC236}">
              <a16:creationId xmlns:a16="http://schemas.microsoft.com/office/drawing/2014/main" xmlns="" id="{00000000-0008-0000-0100-00000C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69" name="5 CuadroTexto" hidden="1">
          <a:extLst>
            <a:ext uri="{FF2B5EF4-FFF2-40B4-BE49-F238E27FC236}">
              <a16:creationId xmlns:a16="http://schemas.microsoft.com/office/drawing/2014/main" xmlns="" id="{00000000-0008-0000-0100-00000D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70" name="5 CuadroTexto" hidden="1">
          <a:extLst>
            <a:ext uri="{FF2B5EF4-FFF2-40B4-BE49-F238E27FC236}">
              <a16:creationId xmlns:a16="http://schemas.microsoft.com/office/drawing/2014/main" xmlns="" id="{00000000-0008-0000-0100-00000E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71" name="5 CuadroTexto" hidden="1">
          <a:extLst>
            <a:ext uri="{FF2B5EF4-FFF2-40B4-BE49-F238E27FC236}">
              <a16:creationId xmlns:a16="http://schemas.microsoft.com/office/drawing/2014/main" xmlns="" id="{00000000-0008-0000-0100-00000F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72" name="5 CuadroTexto" hidden="1">
          <a:extLst>
            <a:ext uri="{FF2B5EF4-FFF2-40B4-BE49-F238E27FC236}">
              <a16:creationId xmlns:a16="http://schemas.microsoft.com/office/drawing/2014/main" xmlns="" id="{00000000-0008-0000-0100-000010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73" name="5 CuadroTexto" hidden="1">
          <a:extLst>
            <a:ext uri="{FF2B5EF4-FFF2-40B4-BE49-F238E27FC236}">
              <a16:creationId xmlns:a16="http://schemas.microsoft.com/office/drawing/2014/main" xmlns="" id="{00000000-0008-0000-0100-000011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74" name="273 CuadroTexto" hidden="1">
          <a:extLst>
            <a:ext uri="{FF2B5EF4-FFF2-40B4-BE49-F238E27FC236}">
              <a16:creationId xmlns:a16="http://schemas.microsoft.com/office/drawing/2014/main" xmlns="" id="{00000000-0008-0000-0100-000012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75" name="2 CuadroTexto" hidden="1">
          <a:extLst>
            <a:ext uri="{FF2B5EF4-FFF2-40B4-BE49-F238E27FC236}">
              <a16:creationId xmlns:a16="http://schemas.microsoft.com/office/drawing/2014/main" xmlns="" id="{00000000-0008-0000-0100-000013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76" name="275 CuadroTexto" hidden="1">
          <a:extLst>
            <a:ext uri="{FF2B5EF4-FFF2-40B4-BE49-F238E27FC236}">
              <a16:creationId xmlns:a16="http://schemas.microsoft.com/office/drawing/2014/main" xmlns="" id="{00000000-0008-0000-0100-000014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77" name="2 CuadroTexto" hidden="1">
          <a:extLst>
            <a:ext uri="{FF2B5EF4-FFF2-40B4-BE49-F238E27FC236}">
              <a16:creationId xmlns:a16="http://schemas.microsoft.com/office/drawing/2014/main" xmlns="" id="{00000000-0008-0000-0100-000015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78" name="5 CuadroTexto" hidden="1">
          <a:extLst>
            <a:ext uri="{FF2B5EF4-FFF2-40B4-BE49-F238E27FC236}">
              <a16:creationId xmlns:a16="http://schemas.microsoft.com/office/drawing/2014/main" xmlns="" id="{00000000-0008-0000-0100-000016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79" name="5 CuadroTexto" hidden="1">
          <a:extLst>
            <a:ext uri="{FF2B5EF4-FFF2-40B4-BE49-F238E27FC236}">
              <a16:creationId xmlns:a16="http://schemas.microsoft.com/office/drawing/2014/main" xmlns="" id="{00000000-0008-0000-0100-000017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80" name="5 CuadroTexto" hidden="1">
          <a:extLst>
            <a:ext uri="{FF2B5EF4-FFF2-40B4-BE49-F238E27FC236}">
              <a16:creationId xmlns:a16="http://schemas.microsoft.com/office/drawing/2014/main" xmlns="" id="{00000000-0008-0000-0100-000018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81" name="5 CuadroTexto" hidden="1">
          <a:extLst>
            <a:ext uri="{FF2B5EF4-FFF2-40B4-BE49-F238E27FC236}">
              <a16:creationId xmlns:a16="http://schemas.microsoft.com/office/drawing/2014/main" xmlns="" id="{00000000-0008-0000-0100-000019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82" name="5 CuadroTexto" hidden="1">
          <a:extLst>
            <a:ext uri="{FF2B5EF4-FFF2-40B4-BE49-F238E27FC236}">
              <a16:creationId xmlns:a16="http://schemas.microsoft.com/office/drawing/2014/main" xmlns="" id="{00000000-0008-0000-0100-00001A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83" name="5 CuadroTexto" hidden="1">
          <a:extLst>
            <a:ext uri="{FF2B5EF4-FFF2-40B4-BE49-F238E27FC236}">
              <a16:creationId xmlns:a16="http://schemas.microsoft.com/office/drawing/2014/main" xmlns="" id="{00000000-0008-0000-0100-00001B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84" name="5 CuadroTexto" hidden="1">
          <a:extLst>
            <a:ext uri="{FF2B5EF4-FFF2-40B4-BE49-F238E27FC236}">
              <a16:creationId xmlns:a16="http://schemas.microsoft.com/office/drawing/2014/main" xmlns="" id="{00000000-0008-0000-0100-00001C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85" name="5 CuadroTexto" hidden="1">
          <a:extLst>
            <a:ext uri="{FF2B5EF4-FFF2-40B4-BE49-F238E27FC236}">
              <a16:creationId xmlns:a16="http://schemas.microsoft.com/office/drawing/2014/main" xmlns="" id="{00000000-0008-0000-0100-00001D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86" name="5 CuadroTexto" hidden="1">
          <a:extLst>
            <a:ext uri="{FF2B5EF4-FFF2-40B4-BE49-F238E27FC236}">
              <a16:creationId xmlns:a16="http://schemas.microsoft.com/office/drawing/2014/main" xmlns="" id="{00000000-0008-0000-0100-00001E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87" name="5 CuadroTexto" hidden="1">
          <a:extLst>
            <a:ext uri="{FF2B5EF4-FFF2-40B4-BE49-F238E27FC236}">
              <a16:creationId xmlns:a16="http://schemas.microsoft.com/office/drawing/2014/main" xmlns="" id="{00000000-0008-0000-0100-00001F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88" name="5 CuadroTexto" hidden="1">
          <a:extLst>
            <a:ext uri="{FF2B5EF4-FFF2-40B4-BE49-F238E27FC236}">
              <a16:creationId xmlns:a16="http://schemas.microsoft.com/office/drawing/2014/main" xmlns="" id="{00000000-0008-0000-0100-000020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89" name="5 CuadroTexto" hidden="1">
          <a:extLst>
            <a:ext uri="{FF2B5EF4-FFF2-40B4-BE49-F238E27FC236}">
              <a16:creationId xmlns:a16="http://schemas.microsoft.com/office/drawing/2014/main" xmlns="" id="{00000000-0008-0000-0100-000021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90" name="5 CuadroTexto" hidden="1">
          <a:extLst>
            <a:ext uri="{FF2B5EF4-FFF2-40B4-BE49-F238E27FC236}">
              <a16:creationId xmlns:a16="http://schemas.microsoft.com/office/drawing/2014/main" xmlns="" id="{00000000-0008-0000-0100-000022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91" name="5 CuadroTexto" hidden="1">
          <a:extLst>
            <a:ext uri="{FF2B5EF4-FFF2-40B4-BE49-F238E27FC236}">
              <a16:creationId xmlns:a16="http://schemas.microsoft.com/office/drawing/2014/main" xmlns="" id="{00000000-0008-0000-0100-000023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92" name="5 CuadroTexto" hidden="1">
          <a:extLst>
            <a:ext uri="{FF2B5EF4-FFF2-40B4-BE49-F238E27FC236}">
              <a16:creationId xmlns:a16="http://schemas.microsoft.com/office/drawing/2014/main" xmlns="" id="{00000000-0008-0000-0100-000024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75</xdr:row>
      <xdr:rowOff>0</xdr:rowOff>
    </xdr:from>
    <xdr:ext cx="184731" cy="264560"/>
    <xdr:sp macro="" textlink="">
      <xdr:nvSpPr>
        <xdr:cNvPr id="293" name="5 CuadroTexto" hidden="1">
          <a:extLst>
            <a:ext uri="{FF2B5EF4-FFF2-40B4-BE49-F238E27FC236}">
              <a16:creationId xmlns:a16="http://schemas.microsoft.com/office/drawing/2014/main" xmlns="" id="{00000000-0008-0000-0100-000025010000}"/>
            </a:ext>
          </a:extLst>
        </xdr:cNvPr>
        <xdr:cNvSpPr txBox="1"/>
      </xdr:nvSpPr>
      <xdr:spPr>
        <a:xfrm>
          <a:off x="647700" y="1579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294" name="74 CuadroTexto" hidden="1">
          <a:extLst>
            <a:ext uri="{FF2B5EF4-FFF2-40B4-BE49-F238E27FC236}">
              <a16:creationId xmlns:a16="http://schemas.microsoft.com/office/drawing/2014/main" xmlns="" id="{00000000-0008-0000-0100-000026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295" name="75 CuadroTexto" hidden="1">
          <a:extLst>
            <a:ext uri="{FF2B5EF4-FFF2-40B4-BE49-F238E27FC236}">
              <a16:creationId xmlns:a16="http://schemas.microsoft.com/office/drawing/2014/main" xmlns="" id="{00000000-0008-0000-0100-000027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296" name="5 CuadroTexto" hidden="1">
          <a:extLst>
            <a:ext uri="{FF2B5EF4-FFF2-40B4-BE49-F238E27FC236}">
              <a16:creationId xmlns:a16="http://schemas.microsoft.com/office/drawing/2014/main" xmlns="" id="{00000000-0008-0000-0100-000028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297" name="5 CuadroTexto" hidden="1">
          <a:extLst>
            <a:ext uri="{FF2B5EF4-FFF2-40B4-BE49-F238E27FC236}">
              <a16:creationId xmlns:a16="http://schemas.microsoft.com/office/drawing/2014/main" xmlns="" id="{00000000-0008-0000-0100-000029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298" name="5 CuadroTexto" hidden="1">
          <a:extLst>
            <a:ext uri="{FF2B5EF4-FFF2-40B4-BE49-F238E27FC236}">
              <a16:creationId xmlns:a16="http://schemas.microsoft.com/office/drawing/2014/main" xmlns="" id="{00000000-0008-0000-0100-00002A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299" name="5 CuadroTexto" hidden="1">
          <a:extLst>
            <a:ext uri="{FF2B5EF4-FFF2-40B4-BE49-F238E27FC236}">
              <a16:creationId xmlns:a16="http://schemas.microsoft.com/office/drawing/2014/main" xmlns="" id="{00000000-0008-0000-0100-00002B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00" name="5 CuadroTexto" hidden="1">
          <a:extLst>
            <a:ext uri="{FF2B5EF4-FFF2-40B4-BE49-F238E27FC236}">
              <a16:creationId xmlns:a16="http://schemas.microsoft.com/office/drawing/2014/main" xmlns="" id="{00000000-0008-0000-0100-00002C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01" name="5 CuadroTexto" hidden="1">
          <a:extLst>
            <a:ext uri="{FF2B5EF4-FFF2-40B4-BE49-F238E27FC236}">
              <a16:creationId xmlns:a16="http://schemas.microsoft.com/office/drawing/2014/main" xmlns="" id="{00000000-0008-0000-0100-00002D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02" name="5 CuadroTexto" hidden="1">
          <a:extLst>
            <a:ext uri="{FF2B5EF4-FFF2-40B4-BE49-F238E27FC236}">
              <a16:creationId xmlns:a16="http://schemas.microsoft.com/office/drawing/2014/main" xmlns="" id="{00000000-0008-0000-0100-00002E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03" name="5 CuadroTexto" hidden="1">
          <a:extLst>
            <a:ext uri="{FF2B5EF4-FFF2-40B4-BE49-F238E27FC236}">
              <a16:creationId xmlns:a16="http://schemas.microsoft.com/office/drawing/2014/main" xmlns="" id="{00000000-0008-0000-0100-00002F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04" name="5 CuadroTexto" hidden="1">
          <a:extLst>
            <a:ext uri="{FF2B5EF4-FFF2-40B4-BE49-F238E27FC236}">
              <a16:creationId xmlns:a16="http://schemas.microsoft.com/office/drawing/2014/main" xmlns="" id="{00000000-0008-0000-0100-000030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05" name="5 CuadroTexto" hidden="1">
          <a:extLst>
            <a:ext uri="{FF2B5EF4-FFF2-40B4-BE49-F238E27FC236}">
              <a16:creationId xmlns:a16="http://schemas.microsoft.com/office/drawing/2014/main" xmlns="" id="{00000000-0008-0000-0100-000031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06" name="5 CuadroTexto" hidden="1">
          <a:extLst>
            <a:ext uri="{FF2B5EF4-FFF2-40B4-BE49-F238E27FC236}">
              <a16:creationId xmlns:a16="http://schemas.microsoft.com/office/drawing/2014/main" xmlns="" id="{00000000-0008-0000-0100-000032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07" name="5 CuadroTexto" hidden="1">
          <a:extLst>
            <a:ext uri="{FF2B5EF4-FFF2-40B4-BE49-F238E27FC236}">
              <a16:creationId xmlns:a16="http://schemas.microsoft.com/office/drawing/2014/main" xmlns="" id="{00000000-0008-0000-0100-000033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08" name="5 CuadroTexto" hidden="1">
          <a:extLst>
            <a:ext uri="{FF2B5EF4-FFF2-40B4-BE49-F238E27FC236}">
              <a16:creationId xmlns:a16="http://schemas.microsoft.com/office/drawing/2014/main" xmlns="" id="{00000000-0008-0000-0100-000034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09" name="5 CuadroTexto" hidden="1">
          <a:extLst>
            <a:ext uri="{FF2B5EF4-FFF2-40B4-BE49-F238E27FC236}">
              <a16:creationId xmlns:a16="http://schemas.microsoft.com/office/drawing/2014/main" xmlns="" id="{00000000-0008-0000-0100-000035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10" name="5 CuadroTexto" hidden="1">
          <a:extLst>
            <a:ext uri="{FF2B5EF4-FFF2-40B4-BE49-F238E27FC236}">
              <a16:creationId xmlns:a16="http://schemas.microsoft.com/office/drawing/2014/main" xmlns="" id="{00000000-0008-0000-0100-000036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11" name="5 CuadroTexto" hidden="1">
          <a:extLst>
            <a:ext uri="{FF2B5EF4-FFF2-40B4-BE49-F238E27FC236}">
              <a16:creationId xmlns:a16="http://schemas.microsoft.com/office/drawing/2014/main" xmlns="" id="{00000000-0008-0000-0100-000037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12" name="5 CuadroTexto" hidden="1">
          <a:extLst>
            <a:ext uri="{FF2B5EF4-FFF2-40B4-BE49-F238E27FC236}">
              <a16:creationId xmlns:a16="http://schemas.microsoft.com/office/drawing/2014/main" xmlns="" id="{00000000-0008-0000-0100-000038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13" name="5 CuadroTexto" hidden="1">
          <a:extLst>
            <a:ext uri="{FF2B5EF4-FFF2-40B4-BE49-F238E27FC236}">
              <a16:creationId xmlns:a16="http://schemas.microsoft.com/office/drawing/2014/main" xmlns="" id="{00000000-0008-0000-0100-000039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14" name="5 CuadroTexto" hidden="1">
          <a:extLst>
            <a:ext uri="{FF2B5EF4-FFF2-40B4-BE49-F238E27FC236}">
              <a16:creationId xmlns:a16="http://schemas.microsoft.com/office/drawing/2014/main" xmlns="" id="{00000000-0008-0000-0100-00003A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15" name="5 CuadroTexto" hidden="1">
          <a:extLst>
            <a:ext uri="{FF2B5EF4-FFF2-40B4-BE49-F238E27FC236}">
              <a16:creationId xmlns:a16="http://schemas.microsoft.com/office/drawing/2014/main" xmlns="" id="{00000000-0008-0000-0100-00003B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16" name="5 CuadroTexto" hidden="1">
          <a:extLst>
            <a:ext uri="{FF2B5EF4-FFF2-40B4-BE49-F238E27FC236}">
              <a16:creationId xmlns:a16="http://schemas.microsoft.com/office/drawing/2014/main" xmlns="" id="{00000000-0008-0000-0100-00003C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17" name="5 CuadroTexto" hidden="1">
          <a:extLst>
            <a:ext uri="{FF2B5EF4-FFF2-40B4-BE49-F238E27FC236}">
              <a16:creationId xmlns:a16="http://schemas.microsoft.com/office/drawing/2014/main" xmlns="" id="{00000000-0008-0000-0100-00003D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18" name="5 CuadroTexto" hidden="1">
          <a:extLst>
            <a:ext uri="{FF2B5EF4-FFF2-40B4-BE49-F238E27FC236}">
              <a16:creationId xmlns:a16="http://schemas.microsoft.com/office/drawing/2014/main" xmlns="" id="{00000000-0008-0000-0100-00003E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19" name="5 CuadroTexto" hidden="1">
          <a:extLst>
            <a:ext uri="{FF2B5EF4-FFF2-40B4-BE49-F238E27FC236}">
              <a16:creationId xmlns:a16="http://schemas.microsoft.com/office/drawing/2014/main" xmlns="" id="{00000000-0008-0000-0100-00003F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20" name="5 CuadroTexto" hidden="1">
          <a:extLst>
            <a:ext uri="{FF2B5EF4-FFF2-40B4-BE49-F238E27FC236}">
              <a16:creationId xmlns:a16="http://schemas.microsoft.com/office/drawing/2014/main" xmlns="" id="{00000000-0008-0000-0100-000040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21" name="5 CuadroTexto" hidden="1">
          <a:extLst>
            <a:ext uri="{FF2B5EF4-FFF2-40B4-BE49-F238E27FC236}">
              <a16:creationId xmlns:a16="http://schemas.microsoft.com/office/drawing/2014/main" xmlns="" id="{00000000-0008-0000-0100-000041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22" name="5 CuadroTexto" hidden="1">
          <a:extLst>
            <a:ext uri="{FF2B5EF4-FFF2-40B4-BE49-F238E27FC236}">
              <a16:creationId xmlns:a16="http://schemas.microsoft.com/office/drawing/2014/main" xmlns="" id="{00000000-0008-0000-0100-000042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23" name="5 CuadroTexto" hidden="1">
          <a:extLst>
            <a:ext uri="{FF2B5EF4-FFF2-40B4-BE49-F238E27FC236}">
              <a16:creationId xmlns:a16="http://schemas.microsoft.com/office/drawing/2014/main" xmlns="" id="{00000000-0008-0000-0100-000043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24" name="5 CuadroTexto" hidden="1">
          <a:extLst>
            <a:ext uri="{FF2B5EF4-FFF2-40B4-BE49-F238E27FC236}">
              <a16:creationId xmlns:a16="http://schemas.microsoft.com/office/drawing/2014/main" xmlns="" id="{00000000-0008-0000-0100-000044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25" name="5 CuadroTexto" hidden="1">
          <a:extLst>
            <a:ext uri="{FF2B5EF4-FFF2-40B4-BE49-F238E27FC236}">
              <a16:creationId xmlns:a16="http://schemas.microsoft.com/office/drawing/2014/main" xmlns="" id="{00000000-0008-0000-0100-000045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26" name="5 CuadroTexto" hidden="1">
          <a:extLst>
            <a:ext uri="{FF2B5EF4-FFF2-40B4-BE49-F238E27FC236}">
              <a16:creationId xmlns:a16="http://schemas.microsoft.com/office/drawing/2014/main" xmlns="" id="{00000000-0008-0000-0100-000046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27" name="5 CuadroTexto" hidden="1">
          <a:extLst>
            <a:ext uri="{FF2B5EF4-FFF2-40B4-BE49-F238E27FC236}">
              <a16:creationId xmlns:a16="http://schemas.microsoft.com/office/drawing/2014/main" xmlns="" id="{00000000-0008-0000-0100-000047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28" name="2 CuadroTexto" hidden="1">
          <a:extLst>
            <a:ext uri="{FF2B5EF4-FFF2-40B4-BE49-F238E27FC236}">
              <a16:creationId xmlns:a16="http://schemas.microsoft.com/office/drawing/2014/main" xmlns="" id="{00000000-0008-0000-0100-000048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29" name="5 CuadroTexto" hidden="1">
          <a:extLst>
            <a:ext uri="{FF2B5EF4-FFF2-40B4-BE49-F238E27FC236}">
              <a16:creationId xmlns:a16="http://schemas.microsoft.com/office/drawing/2014/main" xmlns="" id="{00000000-0008-0000-0100-000049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30" name="5 CuadroTexto" hidden="1">
          <a:extLst>
            <a:ext uri="{FF2B5EF4-FFF2-40B4-BE49-F238E27FC236}">
              <a16:creationId xmlns:a16="http://schemas.microsoft.com/office/drawing/2014/main" xmlns="" id="{00000000-0008-0000-0100-00004A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31" name="5 CuadroTexto" hidden="1">
          <a:extLst>
            <a:ext uri="{FF2B5EF4-FFF2-40B4-BE49-F238E27FC236}">
              <a16:creationId xmlns:a16="http://schemas.microsoft.com/office/drawing/2014/main" xmlns="" id="{00000000-0008-0000-0100-00004B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32" name="5 CuadroTexto" hidden="1">
          <a:extLst>
            <a:ext uri="{FF2B5EF4-FFF2-40B4-BE49-F238E27FC236}">
              <a16:creationId xmlns:a16="http://schemas.microsoft.com/office/drawing/2014/main" xmlns="" id="{00000000-0008-0000-0100-00004C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33" name="5 CuadroTexto" hidden="1">
          <a:extLst>
            <a:ext uri="{FF2B5EF4-FFF2-40B4-BE49-F238E27FC236}">
              <a16:creationId xmlns:a16="http://schemas.microsoft.com/office/drawing/2014/main" xmlns="" id="{00000000-0008-0000-0100-00004D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34" name="5 CuadroTexto" hidden="1">
          <a:extLst>
            <a:ext uri="{FF2B5EF4-FFF2-40B4-BE49-F238E27FC236}">
              <a16:creationId xmlns:a16="http://schemas.microsoft.com/office/drawing/2014/main" xmlns="" id="{00000000-0008-0000-0100-00004E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35" name="5 CuadroTexto" hidden="1">
          <a:extLst>
            <a:ext uri="{FF2B5EF4-FFF2-40B4-BE49-F238E27FC236}">
              <a16:creationId xmlns:a16="http://schemas.microsoft.com/office/drawing/2014/main" xmlns="" id="{00000000-0008-0000-0100-00004F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36" name="5 CuadroTexto" hidden="1">
          <a:extLst>
            <a:ext uri="{FF2B5EF4-FFF2-40B4-BE49-F238E27FC236}">
              <a16:creationId xmlns:a16="http://schemas.microsoft.com/office/drawing/2014/main" xmlns="" id="{00000000-0008-0000-0100-000050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37" name="5 CuadroTexto" hidden="1">
          <a:extLst>
            <a:ext uri="{FF2B5EF4-FFF2-40B4-BE49-F238E27FC236}">
              <a16:creationId xmlns:a16="http://schemas.microsoft.com/office/drawing/2014/main" xmlns="" id="{00000000-0008-0000-0100-000051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38" name="5 CuadroTexto" hidden="1">
          <a:extLst>
            <a:ext uri="{FF2B5EF4-FFF2-40B4-BE49-F238E27FC236}">
              <a16:creationId xmlns:a16="http://schemas.microsoft.com/office/drawing/2014/main" xmlns="" id="{00000000-0008-0000-0100-000052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39" name="5 CuadroTexto" hidden="1">
          <a:extLst>
            <a:ext uri="{FF2B5EF4-FFF2-40B4-BE49-F238E27FC236}">
              <a16:creationId xmlns:a16="http://schemas.microsoft.com/office/drawing/2014/main" xmlns="" id="{00000000-0008-0000-0100-000053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40" name="5 CuadroTexto" hidden="1">
          <a:extLst>
            <a:ext uri="{FF2B5EF4-FFF2-40B4-BE49-F238E27FC236}">
              <a16:creationId xmlns:a16="http://schemas.microsoft.com/office/drawing/2014/main" xmlns="" id="{00000000-0008-0000-0100-000054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41" name="5 CuadroTexto" hidden="1">
          <a:extLst>
            <a:ext uri="{FF2B5EF4-FFF2-40B4-BE49-F238E27FC236}">
              <a16:creationId xmlns:a16="http://schemas.microsoft.com/office/drawing/2014/main" xmlns="" id="{00000000-0008-0000-0100-000055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42" name="5 CuadroTexto" hidden="1">
          <a:extLst>
            <a:ext uri="{FF2B5EF4-FFF2-40B4-BE49-F238E27FC236}">
              <a16:creationId xmlns:a16="http://schemas.microsoft.com/office/drawing/2014/main" xmlns="" id="{00000000-0008-0000-0100-000056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43" name="5 CuadroTexto" hidden="1">
          <a:extLst>
            <a:ext uri="{FF2B5EF4-FFF2-40B4-BE49-F238E27FC236}">
              <a16:creationId xmlns:a16="http://schemas.microsoft.com/office/drawing/2014/main" xmlns="" id="{00000000-0008-0000-0100-000057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44" name="5 CuadroTexto" hidden="1">
          <a:extLst>
            <a:ext uri="{FF2B5EF4-FFF2-40B4-BE49-F238E27FC236}">
              <a16:creationId xmlns:a16="http://schemas.microsoft.com/office/drawing/2014/main" xmlns="" id="{00000000-0008-0000-0100-000058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45" name="5 CuadroTexto" hidden="1">
          <a:extLst>
            <a:ext uri="{FF2B5EF4-FFF2-40B4-BE49-F238E27FC236}">
              <a16:creationId xmlns:a16="http://schemas.microsoft.com/office/drawing/2014/main" xmlns="" id="{00000000-0008-0000-0100-000059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46" name="5 CuadroTexto" hidden="1">
          <a:extLst>
            <a:ext uri="{FF2B5EF4-FFF2-40B4-BE49-F238E27FC236}">
              <a16:creationId xmlns:a16="http://schemas.microsoft.com/office/drawing/2014/main" xmlns="" id="{00000000-0008-0000-0100-00005A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47" name="127 CuadroTexto" hidden="1">
          <a:extLst>
            <a:ext uri="{FF2B5EF4-FFF2-40B4-BE49-F238E27FC236}">
              <a16:creationId xmlns:a16="http://schemas.microsoft.com/office/drawing/2014/main" xmlns="" id="{00000000-0008-0000-0100-00005B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48" name="2 CuadroTexto" hidden="1">
          <a:extLst>
            <a:ext uri="{FF2B5EF4-FFF2-40B4-BE49-F238E27FC236}">
              <a16:creationId xmlns:a16="http://schemas.microsoft.com/office/drawing/2014/main" xmlns="" id="{00000000-0008-0000-0100-00005C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49" name="129 CuadroTexto" hidden="1">
          <a:extLst>
            <a:ext uri="{FF2B5EF4-FFF2-40B4-BE49-F238E27FC236}">
              <a16:creationId xmlns:a16="http://schemas.microsoft.com/office/drawing/2014/main" xmlns="" id="{00000000-0008-0000-0100-00005D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50" name="2 CuadroTexto" hidden="1">
          <a:extLst>
            <a:ext uri="{FF2B5EF4-FFF2-40B4-BE49-F238E27FC236}">
              <a16:creationId xmlns:a16="http://schemas.microsoft.com/office/drawing/2014/main" xmlns="" id="{00000000-0008-0000-0100-00005E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51" name="5 CuadroTexto" hidden="1">
          <a:extLst>
            <a:ext uri="{FF2B5EF4-FFF2-40B4-BE49-F238E27FC236}">
              <a16:creationId xmlns:a16="http://schemas.microsoft.com/office/drawing/2014/main" xmlns="" id="{00000000-0008-0000-0100-00005F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52" name="5 CuadroTexto" hidden="1">
          <a:extLst>
            <a:ext uri="{FF2B5EF4-FFF2-40B4-BE49-F238E27FC236}">
              <a16:creationId xmlns:a16="http://schemas.microsoft.com/office/drawing/2014/main" xmlns="" id="{00000000-0008-0000-0100-000060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53" name="5 CuadroTexto" hidden="1">
          <a:extLst>
            <a:ext uri="{FF2B5EF4-FFF2-40B4-BE49-F238E27FC236}">
              <a16:creationId xmlns:a16="http://schemas.microsoft.com/office/drawing/2014/main" xmlns="" id="{00000000-0008-0000-0100-000061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54" name="5 CuadroTexto" hidden="1">
          <a:extLst>
            <a:ext uri="{FF2B5EF4-FFF2-40B4-BE49-F238E27FC236}">
              <a16:creationId xmlns:a16="http://schemas.microsoft.com/office/drawing/2014/main" xmlns="" id="{00000000-0008-0000-0100-000062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55" name="5 CuadroTexto" hidden="1">
          <a:extLst>
            <a:ext uri="{FF2B5EF4-FFF2-40B4-BE49-F238E27FC236}">
              <a16:creationId xmlns:a16="http://schemas.microsoft.com/office/drawing/2014/main" xmlns="" id="{00000000-0008-0000-0100-000063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56" name="5 CuadroTexto" hidden="1">
          <a:extLst>
            <a:ext uri="{FF2B5EF4-FFF2-40B4-BE49-F238E27FC236}">
              <a16:creationId xmlns:a16="http://schemas.microsoft.com/office/drawing/2014/main" xmlns="" id="{00000000-0008-0000-0100-000064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57" name="5 CuadroTexto" hidden="1">
          <a:extLst>
            <a:ext uri="{FF2B5EF4-FFF2-40B4-BE49-F238E27FC236}">
              <a16:creationId xmlns:a16="http://schemas.microsoft.com/office/drawing/2014/main" xmlns="" id="{00000000-0008-0000-0100-000065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58" name="5 CuadroTexto" hidden="1">
          <a:extLst>
            <a:ext uri="{FF2B5EF4-FFF2-40B4-BE49-F238E27FC236}">
              <a16:creationId xmlns:a16="http://schemas.microsoft.com/office/drawing/2014/main" xmlns="" id="{00000000-0008-0000-0100-000066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59" name="5 CuadroTexto" hidden="1">
          <a:extLst>
            <a:ext uri="{FF2B5EF4-FFF2-40B4-BE49-F238E27FC236}">
              <a16:creationId xmlns:a16="http://schemas.microsoft.com/office/drawing/2014/main" xmlns="" id="{00000000-0008-0000-0100-000067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60" name="5 CuadroTexto" hidden="1">
          <a:extLst>
            <a:ext uri="{FF2B5EF4-FFF2-40B4-BE49-F238E27FC236}">
              <a16:creationId xmlns:a16="http://schemas.microsoft.com/office/drawing/2014/main" xmlns="" id="{00000000-0008-0000-0100-000068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61" name="5 CuadroTexto" hidden="1">
          <a:extLst>
            <a:ext uri="{FF2B5EF4-FFF2-40B4-BE49-F238E27FC236}">
              <a16:creationId xmlns:a16="http://schemas.microsoft.com/office/drawing/2014/main" xmlns="" id="{00000000-0008-0000-0100-000069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62" name="5 CuadroTexto" hidden="1">
          <a:extLst>
            <a:ext uri="{FF2B5EF4-FFF2-40B4-BE49-F238E27FC236}">
              <a16:creationId xmlns:a16="http://schemas.microsoft.com/office/drawing/2014/main" xmlns="" id="{00000000-0008-0000-0100-00006A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63" name="5 CuadroTexto" hidden="1">
          <a:extLst>
            <a:ext uri="{FF2B5EF4-FFF2-40B4-BE49-F238E27FC236}">
              <a16:creationId xmlns:a16="http://schemas.microsoft.com/office/drawing/2014/main" xmlns="" id="{00000000-0008-0000-0100-00006B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64" name="5 CuadroTexto" hidden="1">
          <a:extLst>
            <a:ext uri="{FF2B5EF4-FFF2-40B4-BE49-F238E27FC236}">
              <a16:creationId xmlns:a16="http://schemas.microsoft.com/office/drawing/2014/main" xmlns="" id="{00000000-0008-0000-0100-00006C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65" name="5 CuadroTexto" hidden="1">
          <a:extLst>
            <a:ext uri="{FF2B5EF4-FFF2-40B4-BE49-F238E27FC236}">
              <a16:creationId xmlns:a16="http://schemas.microsoft.com/office/drawing/2014/main" xmlns="" id="{00000000-0008-0000-0100-00006D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66" name="5 CuadroTexto" hidden="1">
          <a:extLst>
            <a:ext uri="{FF2B5EF4-FFF2-40B4-BE49-F238E27FC236}">
              <a16:creationId xmlns:a16="http://schemas.microsoft.com/office/drawing/2014/main" xmlns="" id="{00000000-0008-0000-0100-00006E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67" name="147 CuadroTexto" hidden="1">
          <a:extLst>
            <a:ext uri="{FF2B5EF4-FFF2-40B4-BE49-F238E27FC236}">
              <a16:creationId xmlns:a16="http://schemas.microsoft.com/office/drawing/2014/main" xmlns="" id="{00000000-0008-0000-0100-00006F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68" name="148 CuadroTexto" hidden="1">
          <a:extLst>
            <a:ext uri="{FF2B5EF4-FFF2-40B4-BE49-F238E27FC236}">
              <a16:creationId xmlns:a16="http://schemas.microsoft.com/office/drawing/2014/main" xmlns="" id="{00000000-0008-0000-0100-000070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69" name="5 CuadroTexto" hidden="1">
          <a:extLst>
            <a:ext uri="{FF2B5EF4-FFF2-40B4-BE49-F238E27FC236}">
              <a16:creationId xmlns:a16="http://schemas.microsoft.com/office/drawing/2014/main" xmlns="" id="{00000000-0008-0000-0100-000071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70" name="5 CuadroTexto" hidden="1">
          <a:extLst>
            <a:ext uri="{FF2B5EF4-FFF2-40B4-BE49-F238E27FC236}">
              <a16:creationId xmlns:a16="http://schemas.microsoft.com/office/drawing/2014/main" xmlns="" id="{00000000-0008-0000-0100-000072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71" name="5 CuadroTexto" hidden="1">
          <a:extLst>
            <a:ext uri="{FF2B5EF4-FFF2-40B4-BE49-F238E27FC236}">
              <a16:creationId xmlns:a16="http://schemas.microsoft.com/office/drawing/2014/main" xmlns="" id="{00000000-0008-0000-0100-000073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72" name="5 CuadroTexto" hidden="1">
          <a:extLst>
            <a:ext uri="{FF2B5EF4-FFF2-40B4-BE49-F238E27FC236}">
              <a16:creationId xmlns:a16="http://schemas.microsoft.com/office/drawing/2014/main" xmlns="" id="{00000000-0008-0000-0100-000074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73" name="5 CuadroTexto" hidden="1">
          <a:extLst>
            <a:ext uri="{FF2B5EF4-FFF2-40B4-BE49-F238E27FC236}">
              <a16:creationId xmlns:a16="http://schemas.microsoft.com/office/drawing/2014/main" xmlns="" id="{00000000-0008-0000-0100-000075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74" name="5 CuadroTexto" hidden="1">
          <a:extLst>
            <a:ext uri="{FF2B5EF4-FFF2-40B4-BE49-F238E27FC236}">
              <a16:creationId xmlns:a16="http://schemas.microsoft.com/office/drawing/2014/main" xmlns="" id="{00000000-0008-0000-0100-000076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75" name="5 CuadroTexto" hidden="1">
          <a:extLst>
            <a:ext uri="{FF2B5EF4-FFF2-40B4-BE49-F238E27FC236}">
              <a16:creationId xmlns:a16="http://schemas.microsoft.com/office/drawing/2014/main" xmlns="" id="{00000000-0008-0000-0100-000077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76" name="5 CuadroTexto" hidden="1">
          <a:extLst>
            <a:ext uri="{FF2B5EF4-FFF2-40B4-BE49-F238E27FC236}">
              <a16:creationId xmlns:a16="http://schemas.microsoft.com/office/drawing/2014/main" xmlns="" id="{00000000-0008-0000-0100-000078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77" name="5 CuadroTexto" hidden="1">
          <a:extLst>
            <a:ext uri="{FF2B5EF4-FFF2-40B4-BE49-F238E27FC236}">
              <a16:creationId xmlns:a16="http://schemas.microsoft.com/office/drawing/2014/main" xmlns="" id="{00000000-0008-0000-0100-000079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78" name="5 CuadroTexto" hidden="1">
          <a:extLst>
            <a:ext uri="{FF2B5EF4-FFF2-40B4-BE49-F238E27FC236}">
              <a16:creationId xmlns:a16="http://schemas.microsoft.com/office/drawing/2014/main" xmlns="" id="{00000000-0008-0000-0100-00007A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79" name="5 CuadroTexto" hidden="1">
          <a:extLst>
            <a:ext uri="{FF2B5EF4-FFF2-40B4-BE49-F238E27FC236}">
              <a16:creationId xmlns:a16="http://schemas.microsoft.com/office/drawing/2014/main" xmlns="" id="{00000000-0008-0000-0100-00007B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80" name="5 CuadroTexto" hidden="1">
          <a:extLst>
            <a:ext uri="{FF2B5EF4-FFF2-40B4-BE49-F238E27FC236}">
              <a16:creationId xmlns:a16="http://schemas.microsoft.com/office/drawing/2014/main" xmlns="" id="{00000000-0008-0000-0100-00007C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81" name="5 CuadroTexto" hidden="1">
          <a:extLst>
            <a:ext uri="{FF2B5EF4-FFF2-40B4-BE49-F238E27FC236}">
              <a16:creationId xmlns:a16="http://schemas.microsoft.com/office/drawing/2014/main" xmlns="" id="{00000000-0008-0000-0100-00007D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82" name="5 CuadroTexto" hidden="1">
          <a:extLst>
            <a:ext uri="{FF2B5EF4-FFF2-40B4-BE49-F238E27FC236}">
              <a16:creationId xmlns:a16="http://schemas.microsoft.com/office/drawing/2014/main" xmlns="" id="{00000000-0008-0000-0100-00007E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83" name="5 CuadroTexto" hidden="1">
          <a:extLst>
            <a:ext uri="{FF2B5EF4-FFF2-40B4-BE49-F238E27FC236}">
              <a16:creationId xmlns:a16="http://schemas.microsoft.com/office/drawing/2014/main" xmlns="" id="{00000000-0008-0000-0100-00007F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84" name="5 CuadroTexto" hidden="1">
          <a:extLst>
            <a:ext uri="{FF2B5EF4-FFF2-40B4-BE49-F238E27FC236}">
              <a16:creationId xmlns:a16="http://schemas.microsoft.com/office/drawing/2014/main" xmlns="" id="{00000000-0008-0000-0100-000080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85" name="5 CuadroTexto" hidden="1">
          <a:extLst>
            <a:ext uri="{FF2B5EF4-FFF2-40B4-BE49-F238E27FC236}">
              <a16:creationId xmlns:a16="http://schemas.microsoft.com/office/drawing/2014/main" xmlns="" id="{00000000-0008-0000-0100-000081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86" name="5 CuadroTexto" hidden="1">
          <a:extLst>
            <a:ext uri="{FF2B5EF4-FFF2-40B4-BE49-F238E27FC236}">
              <a16:creationId xmlns:a16="http://schemas.microsoft.com/office/drawing/2014/main" xmlns="" id="{00000000-0008-0000-0100-000082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87" name="5 CuadroTexto" hidden="1">
          <a:extLst>
            <a:ext uri="{FF2B5EF4-FFF2-40B4-BE49-F238E27FC236}">
              <a16:creationId xmlns:a16="http://schemas.microsoft.com/office/drawing/2014/main" xmlns="" id="{00000000-0008-0000-0100-000083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88" name="5 CuadroTexto" hidden="1">
          <a:extLst>
            <a:ext uri="{FF2B5EF4-FFF2-40B4-BE49-F238E27FC236}">
              <a16:creationId xmlns:a16="http://schemas.microsoft.com/office/drawing/2014/main" xmlns="" id="{00000000-0008-0000-0100-000084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89" name="5 CuadroTexto" hidden="1">
          <a:extLst>
            <a:ext uri="{FF2B5EF4-FFF2-40B4-BE49-F238E27FC236}">
              <a16:creationId xmlns:a16="http://schemas.microsoft.com/office/drawing/2014/main" xmlns="" id="{00000000-0008-0000-0100-000085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90" name="5 CuadroTexto" hidden="1">
          <a:extLst>
            <a:ext uri="{FF2B5EF4-FFF2-40B4-BE49-F238E27FC236}">
              <a16:creationId xmlns:a16="http://schemas.microsoft.com/office/drawing/2014/main" xmlns="" id="{00000000-0008-0000-0100-000086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91" name="5 CuadroTexto" hidden="1">
          <a:extLst>
            <a:ext uri="{FF2B5EF4-FFF2-40B4-BE49-F238E27FC236}">
              <a16:creationId xmlns:a16="http://schemas.microsoft.com/office/drawing/2014/main" xmlns="" id="{00000000-0008-0000-0100-000087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92" name="5 CuadroTexto" hidden="1">
          <a:extLst>
            <a:ext uri="{FF2B5EF4-FFF2-40B4-BE49-F238E27FC236}">
              <a16:creationId xmlns:a16="http://schemas.microsoft.com/office/drawing/2014/main" xmlns="" id="{00000000-0008-0000-0100-000088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93" name="5 CuadroTexto" hidden="1">
          <a:extLst>
            <a:ext uri="{FF2B5EF4-FFF2-40B4-BE49-F238E27FC236}">
              <a16:creationId xmlns:a16="http://schemas.microsoft.com/office/drawing/2014/main" xmlns="" id="{00000000-0008-0000-0100-000089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94" name="5 CuadroTexto" hidden="1">
          <a:extLst>
            <a:ext uri="{FF2B5EF4-FFF2-40B4-BE49-F238E27FC236}">
              <a16:creationId xmlns:a16="http://schemas.microsoft.com/office/drawing/2014/main" xmlns="" id="{00000000-0008-0000-0100-00008A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95" name="5 CuadroTexto" hidden="1">
          <a:extLst>
            <a:ext uri="{FF2B5EF4-FFF2-40B4-BE49-F238E27FC236}">
              <a16:creationId xmlns:a16="http://schemas.microsoft.com/office/drawing/2014/main" xmlns="" id="{00000000-0008-0000-0100-00008B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96" name="5 CuadroTexto" hidden="1">
          <a:extLst>
            <a:ext uri="{FF2B5EF4-FFF2-40B4-BE49-F238E27FC236}">
              <a16:creationId xmlns:a16="http://schemas.microsoft.com/office/drawing/2014/main" xmlns="" id="{00000000-0008-0000-0100-00008C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97" name="5 CuadroTexto" hidden="1">
          <a:extLst>
            <a:ext uri="{FF2B5EF4-FFF2-40B4-BE49-F238E27FC236}">
              <a16:creationId xmlns:a16="http://schemas.microsoft.com/office/drawing/2014/main" xmlns="" id="{00000000-0008-0000-0100-00008D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98" name="5 CuadroTexto" hidden="1">
          <a:extLst>
            <a:ext uri="{FF2B5EF4-FFF2-40B4-BE49-F238E27FC236}">
              <a16:creationId xmlns:a16="http://schemas.microsoft.com/office/drawing/2014/main" xmlns="" id="{00000000-0008-0000-0100-00008E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399" name="5 CuadroTexto" hidden="1">
          <a:extLst>
            <a:ext uri="{FF2B5EF4-FFF2-40B4-BE49-F238E27FC236}">
              <a16:creationId xmlns:a16="http://schemas.microsoft.com/office/drawing/2014/main" xmlns="" id="{00000000-0008-0000-0100-00008F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00" name="5 CuadroTexto" hidden="1">
          <a:extLst>
            <a:ext uri="{FF2B5EF4-FFF2-40B4-BE49-F238E27FC236}">
              <a16:creationId xmlns:a16="http://schemas.microsoft.com/office/drawing/2014/main" xmlns="" id="{00000000-0008-0000-0100-000090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01" name="2 CuadroTexto" hidden="1">
          <a:extLst>
            <a:ext uri="{FF2B5EF4-FFF2-40B4-BE49-F238E27FC236}">
              <a16:creationId xmlns:a16="http://schemas.microsoft.com/office/drawing/2014/main" xmlns="" id="{00000000-0008-0000-0100-000091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02" name="5 CuadroTexto" hidden="1">
          <a:extLst>
            <a:ext uri="{FF2B5EF4-FFF2-40B4-BE49-F238E27FC236}">
              <a16:creationId xmlns:a16="http://schemas.microsoft.com/office/drawing/2014/main" xmlns="" id="{00000000-0008-0000-0100-000092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03" name="5 CuadroTexto" hidden="1">
          <a:extLst>
            <a:ext uri="{FF2B5EF4-FFF2-40B4-BE49-F238E27FC236}">
              <a16:creationId xmlns:a16="http://schemas.microsoft.com/office/drawing/2014/main" xmlns="" id="{00000000-0008-0000-0100-000093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04" name="5 CuadroTexto" hidden="1">
          <a:extLst>
            <a:ext uri="{FF2B5EF4-FFF2-40B4-BE49-F238E27FC236}">
              <a16:creationId xmlns:a16="http://schemas.microsoft.com/office/drawing/2014/main" xmlns="" id="{00000000-0008-0000-0100-000094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05" name="5 CuadroTexto" hidden="1">
          <a:extLst>
            <a:ext uri="{FF2B5EF4-FFF2-40B4-BE49-F238E27FC236}">
              <a16:creationId xmlns:a16="http://schemas.microsoft.com/office/drawing/2014/main" xmlns="" id="{00000000-0008-0000-0100-000095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06" name="5 CuadroTexto" hidden="1">
          <a:extLst>
            <a:ext uri="{FF2B5EF4-FFF2-40B4-BE49-F238E27FC236}">
              <a16:creationId xmlns:a16="http://schemas.microsoft.com/office/drawing/2014/main" xmlns="" id="{00000000-0008-0000-0100-000096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07" name="5 CuadroTexto" hidden="1">
          <a:extLst>
            <a:ext uri="{FF2B5EF4-FFF2-40B4-BE49-F238E27FC236}">
              <a16:creationId xmlns:a16="http://schemas.microsoft.com/office/drawing/2014/main" xmlns="" id="{00000000-0008-0000-0100-000097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08" name="5 CuadroTexto" hidden="1">
          <a:extLst>
            <a:ext uri="{FF2B5EF4-FFF2-40B4-BE49-F238E27FC236}">
              <a16:creationId xmlns:a16="http://schemas.microsoft.com/office/drawing/2014/main" xmlns="" id="{00000000-0008-0000-0100-000098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09" name="5 CuadroTexto" hidden="1">
          <a:extLst>
            <a:ext uri="{FF2B5EF4-FFF2-40B4-BE49-F238E27FC236}">
              <a16:creationId xmlns:a16="http://schemas.microsoft.com/office/drawing/2014/main" xmlns="" id="{00000000-0008-0000-0100-000099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10" name="5 CuadroTexto" hidden="1">
          <a:extLst>
            <a:ext uri="{FF2B5EF4-FFF2-40B4-BE49-F238E27FC236}">
              <a16:creationId xmlns:a16="http://schemas.microsoft.com/office/drawing/2014/main" xmlns="" id="{00000000-0008-0000-0100-00009A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11" name="5 CuadroTexto" hidden="1">
          <a:extLst>
            <a:ext uri="{FF2B5EF4-FFF2-40B4-BE49-F238E27FC236}">
              <a16:creationId xmlns:a16="http://schemas.microsoft.com/office/drawing/2014/main" xmlns="" id="{00000000-0008-0000-0100-00009B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12" name="5 CuadroTexto" hidden="1">
          <a:extLst>
            <a:ext uri="{FF2B5EF4-FFF2-40B4-BE49-F238E27FC236}">
              <a16:creationId xmlns:a16="http://schemas.microsoft.com/office/drawing/2014/main" xmlns="" id="{00000000-0008-0000-0100-00009C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13" name="5 CuadroTexto" hidden="1">
          <a:extLst>
            <a:ext uri="{FF2B5EF4-FFF2-40B4-BE49-F238E27FC236}">
              <a16:creationId xmlns:a16="http://schemas.microsoft.com/office/drawing/2014/main" xmlns="" id="{00000000-0008-0000-0100-00009D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14" name="5 CuadroTexto" hidden="1">
          <a:extLst>
            <a:ext uri="{FF2B5EF4-FFF2-40B4-BE49-F238E27FC236}">
              <a16:creationId xmlns:a16="http://schemas.microsoft.com/office/drawing/2014/main" xmlns="" id="{00000000-0008-0000-0100-00009E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15" name="5 CuadroTexto" hidden="1">
          <a:extLst>
            <a:ext uri="{FF2B5EF4-FFF2-40B4-BE49-F238E27FC236}">
              <a16:creationId xmlns:a16="http://schemas.microsoft.com/office/drawing/2014/main" xmlns="" id="{00000000-0008-0000-0100-00009F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16" name="5 CuadroTexto" hidden="1">
          <a:extLst>
            <a:ext uri="{FF2B5EF4-FFF2-40B4-BE49-F238E27FC236}">
              <a16:creationId xmlns:a16="http://schemas.microsoft.com/office/drawing/2014/main" xmlns="" id="{00000000-0008-0000-0100-0000A0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17" name="5 CuadroTexto" hidden="1">
          <a:extLst>
            <a:ext uri="{FF2B5EF4-FFF2-40B4-BE49-F238E27FC236}">
              <a16:creationId xmlns:a16="http://schemas.microsoft.com/office/drawing/2014/main" xmlns="" id="{00000000-0008-0000-0100-0000A1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18" name="5 CuadroTexto" hidden="1">
          <a:extLst>
            <a:ext uri="{FF2B5EF4-FFF2-40B4-BE49-F238E27FC236}">
              <a16:creationId xmlns:a16="http://schemas.microsoft.com/office/drawing/2014/main" xmlns="" id="{00000000-0008-0000-0100-0000A2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19" name="5 CuadroTexto" hidden="1">
          <a:extLst>
            <a:ext uri="{FF2B5EF4-FFF2-40B4-BE49-F238E27FC236}">
              <a16:creationId xmlns:a16="http://schemas.microsoft.com/office/drawing/2014/main" xmlns="" id="{00000000-0008-0000-0100-0000A3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20" name="200 CuadroTexto" hidden="1">
          <a:extLst>
            <a:ext uri="{FF2B5EF4-FFF2-40B4-BE49-F238E27FC236}">
              <a16:creationId xmlns:a16="http://schemas.microsoft.com/office/drawing/2014/main" xmlns="" id="{00000000-0008-0000-0100-0000A4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21" name="2 CuadroTexto" hidden="1">
          <a:extLst>
            <a:ext uri="{FF2B5EF4-FFF2-40B4-BE49-F238E27FC236}">
              <a16:creationId xmlns:a16="http://schemas.microsoft.com/office/drawing/2014/main" xmlns="" id="{00000000-0008-0000-0100-0000A5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22" name="202 CuadroTexto" hidden="1">
          <a:extLst>
            <a:ext uri="{FF2B5EF4-FFF2-40B4-BE49-F238E27FC236}">
              <a16:creationId xmlns:a16="http://schemas.microsoft.com/office/drawing/2014/main" xmlns="" id="{00000000-0008-0000-0100-0000A6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23" name="2 CuadroTexto" hidden="1">
          <a:extLst>
            <a:ext uri="{FF2B5EF4-FFF2-40B4-BE49-F238E27FC236}">
              <a16:creationId xmlns:a16="http://schemas.microsoft.com/office/drawing/2014/main" xmlns="" id="{00000000-0008-0000-0100-0000A7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24" name="5 CuadroTexto" hidden="1">
          <a:extLst>
            <a:ext uri="{FF2B5EF4-FFF2-40B4-BE49-F238E27FC236}">
              <a16:creationId xmlns:a16="http://schemas.microsoft.com/office/drawing/2014/main" xmlns="" id="{00000000-0008-0000-0100-0000A8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25" name="5 CuadroTexto" hidden="1">
          <a:extLst>
            <a:ext uri="{FF2B5EF4-FFF2-40B4-BE49-F238E27FC236}">
              <a16:creationId xmlns:a16="http://schemas.microsoft.com/office/drawing/2014/main" xmlns="" id="{00000000-0008-0000-0100-0000A9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26" name="5 CuadroTexto" hidden="1">
          <a:extLst>
            <a:ext uri="{FF2B5EF4-FFF2-40B4-BE49-F238E27FC236}">
              <a16:creationId xmlns:a16="http://schemas.microsoft.com/office/drawing/2014/main" xmlns="" id="{00000000-0008-0000-0100-0000AA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27" name="5 CuadroTexto" hidden="1">
          <a:extLst>
            <a:ext uri="{FF2B5EF4-FFF2-40B4-BE49-F238E27FC236}">
              <a16:creationId xmlns:a16="http://schemas.microsoft.com/office/drawing/2014/main" xmlns="" id="{00000000-0008-0000-0100-0000AB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28" name="5 CuadroTexto" hidden="1">
          <a:extLst>
            <a:ext uri="{FF2B5EF4-FFF2-40B4-BE49-F238E27FC236}">
              <a16:creationId xmlns:a16="http://schemas.microsoft.com/office/drawing/2014/main" xmlns="" id="{00000000-0008-0000-0100-0000AC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29" name="5 CuadroTexto" hidden="1">
          <a:extLst>
            <a:ext uri="{FF2B5EF4-FFF2-40B4-BE49-F238E27FC236}">
              <a16:creationId xmlns:a16="http://schemas.microsoft.com/office/drawing/2014/main" xmlns="" id="{00000000-0008-0000-0100-0000AD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30" name="5 CuadroTexto" hidden="1">
          <a:extLst>
            <a:ext uri="{FF2B5EF4-FFF2-40B4-BE49-F238E27FC236}">
              <a16:creationId xmlns:a16="http://schemas.microsoft.com/office/drawing/2014/main" xmlns="" id="{00000000-0008-0000-0100-0000AE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31" name="5 CuadroTexto" hidden="1">
          <a:extLst>
            <a:ext uri="{FF2B5EF4-FFF2-40B4-BE49-F238E27FC236}">
              <a16:creationId xmlns:a16="http://schemas.microsoft.com/office/drawing/2014/main" xmlns="" id="{00000000-0008-0000-0100-0000AF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32" name="5 CuadroTexto" hidden="1">
          <a:extLst>
            <a:ext uri="{FF2B5EF4-FFF2-40B4-BE49-F238E27FC236}">
              <a16:creationId xmlns:a16="http://schemas.microsoft.com/office/drawing/2014/main" xmlns="" id="{00000000-0008-0000-0100-0000B0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33" name="5 CuadroTexto" hidden="1">
          <a:extLst>
            <a:ext uri="{FF2B5EF4-FFF2-40B4-BE49-F238E27FC236}">
              <a16:creationId xmlns:a16="http://schemas.microsoft.com/office/drawing/2014/main" xmlns="" id="{00000000-0008-0000-0100-0000B1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34" name="5 CuadroTexto" hidden="1">
          <a:extLst>
            <a:ext uri="{FF2B5EF4-FFF2-40B4-BE49-F238E27FC236}">
              <a16:creationId xmlns:a16="http://schemas.microsoft.com/office/drawing/2014/main" xmlns="" id="{00000000-0008-0000-0100-0000B2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35" name="5 CuadroTexto" hidden="1">
          <a:extLst>
            <a:ext uri="{FF2B5EF4-FFF2-40B4-BE49-F238E27FC236}">
              <a16:creationId xmlns:a16="http://schemas.microsoft.com/office/drawing/2014/main" xmlns="" id="{00000000-0008-0000-0100-0000B3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36" name="5 CuadroTexto" hidden="1">
          <a:extLst>
            <a:ext uri="{FF2B5EF4-FFF2-40B4-BE49-F238E27FC236}">
              <a16:creationId xmlns:a16="http://schemas.microsoft.com/office/drawing/2014/main" xmlns="" id="{00000000-0008-0000-0100-0000B4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37" name="5 CuadroTexto" hidden="1">
          <a:extLst>
            <a:ext uri="{FF2B5EF4-FFF2-40B4-BE49-F238E27FC236}">
              <a16:creationId xmlns:a16="http://schemas.microsoft.com/office/drawing/2014/main" xmlns="" id="{00000000-0008-0000-0100-0000B5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38" name="5 CuadroTexto" hidden="1">
          <a:extLst>
            <a:ext uri="{FF2B5EF4-FFF2-40B4-BE49-F238E27FC236}">
              <a16:creationId xmlns:a16="http://schemas.microsoft.com/office/drawing/2014/main" xmlns="" id="{00000000-0008-0000-0100-0000B6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96</xdr:row>
      <xdr:rowOff>0</xdr:rowOff>
    </xdr:from>
    <xdr:ext cx="184731" cy="264560"/>
    <xdr:sp macro="" textlink="">
      <xdr:nvSpPr>
        <xdr:cNvPr id="439" name="5 CuadroTexto" hidden="1">
          <a:extLst>
            <a:ext uri="{FF2B5EF4-FFF2-40B4-BE49-F238E27FC236}">
              <a16:creationId xmlns:a16="http://schemas.microsoft.com/office/drawing/2014/main" xmlns="" id="{00000000-0008-0000-0100-0000B7010000}"/>
            </a:ext>
          </a:extLst>
        </xdr:cNvPr>
        <xdr:cNvSpPr txBox="1"/>
      </xdr:nvSpPr>
      <xdr:spPr>
        <a:xfrm>
          <a:off x="6477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40" name="220 CuadroTexto" hidden="1">
          <a:extLst>
            <a:ext uri="{FF2B5EF4-FFF2-40B4-BE49-F238E27FC236}">
              <a16:creationId xmlns:a16="http://schemas.microsoft.com/office/drawing/2014/main" xmlns="" id="{00000000-0008-0000-0100-0000B8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41" name="221 CuadroTexto" hidden="1">
          <a:extLst>
            <a:ext uri="{FF2B5EF4-FFF2-40B4-BE49-F238E27FC236}">
              <a16:creationId xmlns:a16="http://schemas.microsoft.com/office/drawing/2014/main" xmlns="" id="{00000000-0008-0000-0100-0000B9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42" name="5 CuadroTexto" hidden="1">
          <a:extLst>
            <a:ext uri="{FF2B5EF4-FFF2-40B4-BE49-F238E27FC236}">
              <a16:creationId xmlns:a16="http://schemas.microsoft.com/office/drawing/2014/main" xmlns="" id="{00000000-0008-0000-0100-0000BA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43" name="5 CuadroTexto" hidden="1">
          <a:extLst>
            <a:ext uri="{FF2B5EF4-FFF2-40B4-BE49-F238E27FC236}">
              <a16:creationId xmlns:a16="http://schemas.microsoft.com/office/drawing/2014/main" xmlns="" id="{00000000-0008-0000-0100-0000BB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44" name="5 CuadroTexto" hidden="1">
          <a:extLst>
            <a:ext uri="{FF2B5EF4-FFF2-40B4-BE49-F238E27FC236}">
              <a16:creationId xmlns:a16="http://schemas.microsoft.com/office/drawing/2014/main" xmlns="" id="{00000000-0008-0000-0100-0000BC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45" name="5 CuadroTexto" hidden="1">
          <a:extLst>
            <a:ext uri="{FF2B5EF4-FFF2-40B4-BE49-F238E27FC236}">
              <a16:creationId xmlns:a16="http://schemas.microsoft.com/office/drawing/2014/main" xmlns="" id="{00000000-0008-0000-0100-0000BD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46" name="5 CuadroTexto" hidden="1">
          <a:extLst>
            <a:ext uri="{FF2B5EF4-FFF2-40B4-BE49-F238E27FC236}">
              <a16:creationId xmlns:a16="http://schemas.microsoft.com/office/drawing/2014/main" xmlns="" id="{00000000-0008-0000-0100-0000BE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47" name="5 CuadroTexto" hidden="1">
          <a:extLst>
            <a:ext uri="{FF2B5EF4-FFF2-40B4-BE49-F238E27FC236}">
              <a16:creationId xmlns:a16="http://schemas.microsoft.com/office/drawing/2014/main" xmlns="" id="{00000000-0008-0000-0100-0000BF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48" name="5 CuadroTexto" hidden="1">
          <a:extLst>
            <a:ext uri="{FF2B5EF4-FFF2-40B4-BE49-F238E27FC236}">
              <a16:creationId xmlns:a16="http://schemas.microsoft.com/office/drawing/2014/main" xmlns="" id="{00000000-0008-0000-0100-0000C0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49" name="5 CuadroTexto" hidden="1">
          <a:extLst>
            <a:ext uri="{FF2B5EF4-FFF2-40B4-BE49-F238E27FC236}">
              <a16:creationId xmlns:a16="http://schemas.microsoft.com/office/drawing/2014/main" xmlns="" id="{00000000-0008-0000-0100-0000C1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50" name="5 CuadroTexto" hidden="1">
          <a:extLst>
            <a:ext uri="{FF2B5EF4-FFF2-40B4-BE49-F238E27FC236}">
              <a16:creationId xmlns:a16="http://schemas.microsoft.com/office/drawing/2014/main" xmlns="" id="{00000000-0008-0000-0100-0000C2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51" name="5 CuadroTexto" hidden="1">
          <a:extLst>
            <a:ext uri="{FF2B5EF4-FFF2-40B4-BE49-F238E27FC236}">
              <a16:creationId xmlns:a16="http://schemas.microsoft.com/office/drawing/2014/main" xmlns="" id="{00000000-0008-0000-0100-0000C3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52" name="5 CuadroTexto" hidden="1">
          <a:extLst>
            <a:ext uri="{FF2B5EF4-FFF2-40B4-BE49-F238E27FC236}">
              <a16:creationId xmlns:a16="http://schemas.microsoft.com/office/drawing/2014/main" xmlns="" id="{00000000-0008-0000-0100-0000C4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53" name="5 CuadroTexto" hidden="1">
          <a:extLst>
            <a:ext uri="{FF2B5EF4-FFF2-40B4-BE49-F238E27FC236}">
              <a16:creationId xmlns:a16="http://schemas.microsoft.com/office/drawing/2014/main" xmlns="" id="{00000000-0008-0000-0100-0000C5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54" name="5 CuadroTexto" hidden="1">
          <a:extLst>
            <a:ext uri="{FF2B5EF4-FFF2-40B4-BE49-F238E27FC236}">
              <a16:creationId xmlns:a16="http://schemas.microsoft.com/office/drawing/2014/main" xmlns="" id="{00000000-0008-0000-0100-0000C6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55" name="5 CuadroTexto" hidden="1">
          <a:extLst>
            <a:ext uri="{FF2B5EF4-FFF2-40B4-BE49-F238E27FC236}">
              <a16:creationId xmlns:a16="http://schemas.microsoft.com/office/drawing/2014/main" xmlns="" id="{00000000-0008-0000-0100-0000C7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56" name="5 CuadroTexto" hidden="1">
          <a:extLst>
            <a:ext uri="{FF2B5EF4-FFF2-40B4-BE49-F238E27FC236}">
              <a16:creationId xmlns:a16="http://schemas.microsoft.com/office/drawing/2014/main" xmlns="" id="{00000000-0008-0000-0100-0000C8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57" name="5 CuadroTexto" hidden="1">
          <a:extLst>
            <a:ext uri="{FF2B5EF4-FFF2-40B4-BE49-F238E27FC236}">
              <a16:creationId xmlns:a16="http://schemas.microsoft.com/office/drawing/2014/main" xmlns="" id="{00000000-0008-0000-0100-0000C9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58" name="5 CuadroTexto" hidden="1">
          <a:extLst>
            <a:ext uri="{FF2B5EF4-FFF2-40B4-BE49-F238E27FC236}">
              <a16:creationId xmlns:a16="http://schemas.microsoft.com/office/drawing/2014/main" xmlns="" id="{00000000-0008-0000-0100-0000CA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59" name="5 CuadroTexto" hidden="1">
          <a:extLst>
            <a:ext uri="{FF2B5EF4-FFF2-40B4-BE49-F238E27FC236}">
              <a16:creationId xmlns:a16="http://schemas.microsoft.com/office/drawing/2014/main" xmlns="" id="{00000000-0008-0000-0100-0000CB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60" name="5 CuadroTexto" hidden="1">
          <a:extLst>
            <a:ext uri="{FF2B5EF4-FFF2-40B4-BE49-F238E27FC236}">
              <a16:creationId xmlns:a16="http://schemas.microsoft.com/office/drawing/2014/main" xmlns="" id="{00000000-0008-0000-0100-0000CC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61" name="5 CuadroTexto" hidden="1">
          <a:extLst>
            <a:ext uri="{FF2B5EF4-FFF2-40B4-BE49-F238E27FC236}">
              <a16:creationId xmlns:a16="http://schemas.microsoft.com/office/drawing/2014/main" xmlns="" id="{00000000-0008-0000-0100-0000CD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62" name="5 CuadroTexto" hidden="1">
          <a:extLst>
            <a:ext uri="{FF2B5EF4-FFF2-40B4-BE49-F238E27FC236}">
              <a16:creationId xmlns:a16="http://schemas.microsoft.com/office/drawing/2014/main" xmlns="" id="{00000000-0008-0000-0100-0000CE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63" name="5 CuadroTexto" hidden="1">
          <a:extLst>
            <a:ext uri="{FF2B5EF4-FFF2-40B4-BE49-F238E27FC236}">
              <a16:creationId xmlns:a16="http://schemas.microsoft.com/office/drawing/2014/main" xmlns="" id="{00000000-0008-0000-0100-0000CF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64" name="5 CuadroTexto" hidden="1">
          <a:extLst>
            <a:ext uri="{FF2B5EF4-FFF2-40B4-BE49-F238E27FC236}">
              <a16:creationId xmlns:a16="http://schemas.microsoft.com/office/drawing/2014/main" xmlns="" id="{00000000-0008-0000-0100-0000D0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65" name="5 CuadroTexto" hidden="1">
          <a:extLst>
            <a:ext uri="{FF2B5EF4-FFF2-40B4-BE49-F238E27FC236}">
              <a16:creationId xmlns:a16="http://schemas.microsoft.com/office/drawing/2014/main" xmlns="" id="{00000000-0008-0000-0100-0000D1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66" name="5 CuadroTexto" hidden="1">
          <a:extLst>
            <a:ext uri="{FF2B5EF4-FFF2-40B4-BE49-F238E27FC236}">
              <a16:creationId xmlns:a16="http://schemas.microsoft.com/office/drawing/2014/main" xmlns="" id="{00000000-0008-0000-0100-0000D2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67" name="5 CuadroTexto" hidden="1">
          <a:extLst>
            <a:ext uri="{FF2B5EF4-FFF2-40B4-BE49-F238E27FC236}">
              <a16:creationId xmlns:a16="http://schemas.microsoft.com/office/drawing/2014/main" xmlns="" id="{00000000-0008-0000-0100-0000D3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68" name="5 CuadroTexto" hidden="1">
          <a:extLst>
            <a:ext uri="{FF2B5EF4-FFF2-40B4-BE49-F238E27FC236}">
              <a16:creationId xmlns:a16="http://schemas.microsoft.com/office/drawing/2014/main" xmlns="" id="{00000000-0008-0000-0100-0000D4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69" name="5 CuadroTexto" hidden="1">
          <a:extLst>
            <a:ext uri="{FF2B5EF4-FFF2-40B4-BE49-F238E27FC236}">
              <a16:creationId xmlns:a16="http://schemas.microsoft.com/office/drawing/2014/main" xmlns="" id="{00000000-0008-0000-0100-0000D5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70" name="5 CuadroTexto" hidden="1">
          <a:extLst>
            <a:ext uri="{FF2B5EF4-FFF2-40B4-BE49-F238E27FC236}">
              <a16:creationId xmlns:a16="http://schemas.microsoft.com/office/drawing/2014/main" xmlns="" id="{00000000-0008-0000-0100-0000D6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71" name="5 CuadroTexto" hidden="1">
          <a:extLst>
            <a:ext uri="{FF2B5EF4-FFF2-40B4-BE49-F238E27FC236}">
              <a16:creationId xmlns:a16="http://schemas.microsoft.com/office/drawing/2014/main" xmlns="" id="{00000000-0008-0000-0100-0000D7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72" name="5 CuadroTexto" hidden="1">
          <a:extLst>
            <a:ext uri="{FF2B5EF4-FFF2-40B4-BE49-F238E27FC236}">
              <a16:creationId xmlns:a16="http://schemas.microsoft.com/office/drawing/2014/main" xmlns="" id="{00000000-0008-0000-0100-0000D8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73" name="5 CuadroTexto" hidden="1">
          <a:extLst>
            <a:ext uri="{FF2B5EF4-FFF2-40B4-BE49-F238E27FC236}">
              <a16:creationId xmlns:a16="http://schemas.microsoft.com/office/drawing/2014/main" xmlns="" id="{00000000-0008-0000-0100-0000D9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74" name="2 CuadroTexto" hidden="1">
          <a:extLst>
            <a:ext uri="{FF2B5EF4-FFF2-40B4-BE49-F238E27FC236}">
              <a16:creationId xmlns:a16="http://schemas.microsoft.com/office/drawing/2014/main" xmlns="" id="{00000000-0008-0000-0100-0000DA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75" name="5 CuadroTexto" hidden="1">
          <a:extLst>
            <a:ext uri="{FF2B5EF4-FFF2-40B4-BE49-F238E27FC236}">
              <a16:creationId xmlns:a16="http://schemas.microsoft.com/office/drawing/2014/main" xmlns="" id="{00000000-0008-0000-0100-0000DB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76" name="5 CuadroTexto" hidden="1">
          <a:extLst>
            <a:ext uri="{FF2B5EF4-FFF2-40B4-BE49-F238E27FC236}">
              <a16:creationId xmlns:a16="http://schemas.microsoft.com/office/drawing/2014/main" xmlns="" id="{00000000-0008-0000-0100-0000DC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77" name="5 CuadroTexto" hidden="1">
          <a:extLst>
            <a:ext uri="{FF2B5EF4-FFF2-40B4-BE49-F238E27FC236}">
              <a16:creationId xmlns:a16="http://schemas.microsoft.com/office/drawing/2014/main" xmlns="" id="{00000000-0008-0000-0100-0000DD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78" name="5 CuadroTexto" hidden="1">
          <a:extLst>
            <a:ext uri="{FF2B5EF4-FFF2-40B4-BE49-F238E27FC236}">
              <a16:creationId xmlns:a16="http://schemas.microsoft.com/office/drawing/2014/main" xmlns="" id="{00000000-0008-0000-0100-0000DE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79" name="5 CuadroTexto" hidden="1">
          <a:extLst>
            <a:ext uri="{FF2B5EF4-FFF2-40B4-BE49-F238E27FC236}">
              <a16:creationId xmlns:a16="http://schemas.microsoft.com/office/drawing/2014/main" xmlns="" id="{00000000-0008-0000-0100-0000DF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80" name="5 CuadroTexto" hidden="1">
          <a:extLst>
            <a:ext uri="{FF2B5EF4-FFF2-40B4-BE49-F238E27FC236}">
              <a16:creationId xmlns:a16="http://schemas.microsoft.com/office/drawing/2014/main" xmlns="" id="{00000000-0008-0000-0100-0000E0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81" name="5 CuadroTexto" hidden="1">
          <a:extLst>
            <a:ext uri="{FF2B5EF4-FFF2-40B4-BE49-F238E27FC236}">
              <a16:creationId xmlns:a16="http://schemas.microsoft.com/office/drawing/2014/main" xmlns="" id="{00000000-0008-0000-0100-0000E1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82" name="5 CuadroTexto" hidden="1">
          <a:extLst>
            <a:ext uri="{FF2B5EF4-FFF2-40B4-BE49-F238E27FC236}">
              <a16:creationId xmlns:a16="http://schemas.microsoft.com/office/drawing/2014/main" xmlns="" id="{00000000-0008-0000-0100-0000E2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83" name="5 CuadroTexto" hidden="1">
          <a:extLst>
            <a:ext uri="{FF2B5EF4-FFF2-40B4-BE49-F238E27FC236}">
              <a16:creationId xmlns:a16="http://schemas.microsoft.com/office/drawing/2014/main" xmlns="" id="{00000000-0008-0000-0100-0000E3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84" name="5 CuadroTexto" hidden="1">
          <a:extLst>
            <a:ext uri="{FF2B5EF4-FFF2-40B4-BE49-F238E27FC236}">
              <a16:creationId xmlns:a16="http://schemas.microsoft.com/office/drawing/2014/main" xmlns="" id="{00000000-0008-0000-0100-0000E4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85" name="5 CuadroTexto" hidden="1">
          <a:extLst>
            <a:ext uri="{FF2B5EF4-FFF2-40B4-BE49-F238E27FC236}">
              <a16:creationId xmlns:a16="http://schemas.microsoft.com/office/drawing/2014/main" xmlns="" id="{00000000-0008-0000-0100-0000E5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86" name="5 CuadroTexto" hidden="1">
          <a:extLst>
            <a:ext uri="{FF2B5EF4-FFF2-40B4-BE49-F238E27FC236}">
              <a16:creationId xmlns:a16="http://schemas.microsoft.com/office/drawing/2014/main" xmlns="" id="{00000000-0008-0000-0100-0000E6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87" name="5 CuadroTexto" hidden="1">
          <a:extLst>
            <a:ext uri="{FF2B5EF4-FFF2-40B4-BE49-F238E27FC236}">
              <a16:creationId xmlns:a16="http://schemas.microsoft.com/office/drawing/2014/main" xmlns="" id="{00000000-0008-0000-0100-0000E7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88" name="5 CuadroTexto" hidden="1">
          <a:extLst>
            <a:ext uri="{FF2B5EF4-FFF2-40B4-BE49-F238E27FC236}">
              <a16:creationId xmlns:a16="http://schemas.microsoft.com/office/drawing/2014/main" xmlns="" id="{00000000-0008-0000-0100-0000E8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89" name="5 CuadroTexto" hidden="1">
          <a:extLst>
            <a:ext uri="{FF2B5EF4-FFF2-40B4-BE49-F238E27FC236}">
              <a16:creationId xmlns:a16="http://schemas.microsoft.com/office/drawing/2014/main" xmlns="" id="{00000000-0008-0000-0100-0000E9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90" name="5 CuadroTexto" hidden="1">
          <a:extLst>
            <a:ext uri="{FF2B5EF4-FFF2-40B4-BE49-F238E27FC236}">
              <a16:creationId xmlns:a16="http://schemas.microsoft.com/office/drawing/2014/main" xmlns="" id="{00000000-0008-0000-0100-0000EA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91" name="5 CuadroTexto" hidden="1">
          <a:extLst>
            <a:ext uri="{FF2B5EF4-FFF2-40B4-BE49-F238E27FC236}">
              <a16:creationId xmlns:a16="http://schemas.microsoft.com/office/drawing/2014/main" xmlns="" id="{00000000-0008-0000-0100-0000EB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92" name="5 CuadroTexto" hidden="1">
          <a:extLst>
            <a:ext uri="{FF2B5EF4-FFF2-40B4-BE49-F238E27FC236}">
              <a16:creationId xmlns:a16="http://schemas.microsoft.com/office/drawing/2014/main" xmlns="" id="{00000000-0008-0000-0100-0000EC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93" name="273 CuadroTexto" hidden="1">
          <a:extLst>
            <a:ext uri="{FF2B5EF4-FFF2-40B4-BE49-F238E27FC236}">
              <a16:creationId xmlns:a16="http://schemas.microsoft.com/office/drawing/2014/main" xmlns="" id="{00000000-0008-0000-0100-0000ED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94" name="2 CuadroTexto" hidden="1">
          <a:extLst>
            <a:ext uri="{FF2B5EF4-FFF2-40B4-BE49-F238E27FC236}">
              <a16:creationId xmlns:a16="http://schemas.microsoft.com/office/drawing/2014/main" xmlns="" id="{00000000-0008-0000-0100-0000EE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95" name="275 CuadroTexto" hidden="1">
          <a:extLst>
            <a:ext uri="{FF2B5EF4-FFF2-40B4-BE49-F238E27FC236}">
              <a16:creationId xmlns:a16="http://schemas.microsoft.com/office/drawing/2014/main" xmlns="" id="{00000000-0008-0000-0100-0000EF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96" name="2 CuadroTexto" hidden="1">
          <a:extLst>
            <a:ext uri="{FF2B5EF4-FFF2-40B4-BE49-F238E27FC236}">
              <a16:creationId xmlns:a16="http://schemas.microsoft.com/office/drawing/2014/main" xmlns="" id="{00000000-0008-0000-0100-0000F0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97" name="5 CuadroTexto" hidden="1">
          <a:extLst>
            <a:ext uri="{FF2B5EF4-FFF2-40B4-BE49-F238E27FC236}">
              <a16:creationId xmlns:a16="http://schemas.microsoft.com/office/drawing/2014/main" xmlns="" id="{00000000-0008-0000-0100-0000F1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98" name="5 CuadroTexto" hidden="1">
          <a:extLst>
            <a:ext uri="{FF2B5EF4-FFF2-40B4-BE49-F238E27FC236}">
              <a16:creationId xmlns:a16="http://schemas.microsoft.com/office/drawing/2014/main" xmlns="" id="{00000000-0008-0000-0100-0000F2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499" name="5 CuadroTexto" hidden="1">
          <a:extLst>
            <a:ext uri="{FF2B5EF4-FFF2-40B4-BE49-F238E27FC236}">
              <a16:creationId xmlns:a16="http://schemas.microsoft.com/office/drawing/2014/main" xmlns="" id="{00000000-0008-0000-0100-0000F3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00" name="5 CuadroTexto" hidden="1">
          <a:extLst>
            <a:ext uri="{FF2B5EF4-FFF2-40B4-BE49-F238E27FC236}">
              <a16:creationId xmlns:a16="http://schemas.microsoft.com/office/drawing/2014/main" xmlns="" id="{00000000-0008-0000-0100-0000F4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01" name="5 CuadroTexto" hidden="1">
          <a:extLst>
            <a:ext uri="{FF2B5EF4-FFF2-40B4-BE49-F238E27FC236}">
              <a16:creationId xmlns:a16="http://schemas.microsoft.com/office/drawing/2014/main" xmlns="" id="{00000000-0008-0000-0100-0000F5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02" name="5 CuadroTexto" hidden="1">
          <a:extLst>
            <a:ext uri="{FF2B5EF4-FFF2-40B4-BE49-F238E27FC236}">
              <a16:creationId xmlns:a16="http://schemas.microsoft.com/office/drawing/2014/main" xmlns="" id="{00000000-0008-0000-0100-0000F6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03" name="5 CuadroTexto" hidden="1">
          <a:extLst>
            <a:ext uri="{FF2B5EF4-FFF2-40B4-BE49-F238E27FC236}">
              <a16:creationId xmlns:a16="http://schemas.microsoft.com/office/drawing/2014/main" xmlns="" id="{00000000-0008-0000-0100-0000F7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04" name="5 CuadroTexto" hidden="1">
          <a:extLst>
            <a:ext uri="{FF2B5EF4-FFF2-40B4-BE49-F238E27FC236}">
              <a16:creationId xmlns:a16="http://schemas.microsoft.com/office/drawing/2014/main" xmlns="" id="{00000000-0008-0000-0100-0000F8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05" name="5 CuadroTexto" hidden="1">
          <a:extLst>
            <a:ext uri="{FF2B5EF4-FFF2-40B4-BE49-F238E27FC236}">
              <a16:creationId xmlns:a16="http://schemas.microsoft.com/office/drawing/2014/main" xmlns="" id="{00000000-0008-0000-0100-0000F9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06" name="5 CuadroTexto" hidden="1">
          <a:extLst>
            <a:ext uri="{FF2B5EF4-FFF2-40B4-BE49-F238E27FC236}">
              <a16:creationId xmlns:a16="http://schemas.microsoft.com/office/drawing/2014/main" xmlns="" id="{00000000-0008-0000-0100-0000FA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07" name="5 CuadroTexto" hidden="1">
          <a:extLst>
            <a:ext uri="{FF2B5EF4-FFF2-40B4-BE49-F238E27FC236}">
              <a16:creationId xmlns:a16="http://schemas.microsoft.com/office/drawing/2014/main" xmlns="" id="{00000000-0008-0000-0100-0000FB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08" name="5 CuadroTexto" hidden="1">
          <a:extLst>
            <a:ext uri="{FF2B5EF4-FFF2-40B4-BE49-F238E27FC236}">
              <a16:creationId xmlns:a16="http://schemas.microsoft.com/office/drawing/2014/main" xmlns="" id="{00000000-0008-0000-0100-0000FC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09" name="5 CuadroTexto" hidden="1">
          <a:extLst>
            <a:ext uri="{FF2B5EF4-FFF2-40B4-BE49-F238E27FC236}">
              <a16:creationId xmlns:a16="http://schemas.microsoft.com/office/drawing/2014/main" xmlns="" id="{00000000-0008-0000-0100-0000FD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10" name="5 CuadroTexto" hidden="1">
          <a:extLst>
            <a:ext uri="{FF2B5EF4-FFF2-40B4-BE49-F238E27FC236}">
              <a16:creationId xmlns:a16="http://schemas.microsoft.com/office/drawing/2014/main" xmlns="" id="{00000000-0008-0000-0100-0000FE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11" name="5 CuadroTexto" hidden="1">
          <a:extLst>
            <a:ext uri="{FF2B5EF4-FFF2-40B4-BE49-F238E27FC236}">
              <a16:creationId xmlns:a16="http://schemas.microsoft.com/office/drawing/2014/main" xmlns="" id="{00000000-0008-0000-0100-0000FF01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95</xdr:row>
      <xdr:rowOff>0</xdr:rowOff>
    </xdr:from>
    <xdr:ext cx="184731" cy="264560"/>
    <xdr:sp macro="" textlink="">
      <xdr:nvSpPr>
        <xdr:cNvPr id="512" name="5 CuadroTexto" hidden="1">
          <a:extLst>
            <a:ext uri="{FF2B5EF4-FFF2-40B4-BE49-F238E27FC236}">
              <a16:creationId xmlns:a16="http://schemas.microsoft.com/office/drawing/2014/main" xmlns="" id="{00000000-0008-0000-0100-000000020000}"/>
            </a:ext>
          </a:extLst>
        </xdr:cNvPr>
        <xdr:cNvSpPr txBox="1"/>
      </xdr:nvSpPr>
      <xdr:spPr>
        <a:xfrm>
          <a:off x="64770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13" name="1 CuadroTexto" hidden="1">
          <a:extLst>
            <a:ext uri="{FF2B5EF4-FFF2-40B4-BE49-F238E27FC236}">
              <a16:creationId xmlns:a16="http://schemas.microsoft.com/office/drawing/2014/main" xmlns="" id="{00000000-0008-0000-0100-000001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14" name="2 CuadroTexto" hidden="1">
          <a:extLst>
            <a:ext uri="{FF2B5EF4-FFF2-40B4-BE49-F238E27FC236}">
              <a16:creationId xmlns:a16="http://schemas.microsoft.com/office/drawing/2014/main" xmlns="" id="{00000000-0008-0000-0100-000002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15" name="5 CuadroTexto" hidden="1">
          <a:extLst>
            <a:ext uri="{FF2B5EF4-FFF2-40B4-BE49-F238E27FC236}">
              <a16:creationId xmlns:a16="http://schemas.microsoft.com/office/drawing/2014/main" xmlns="" id="{00000000-0008-0000-0100-000003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16" name="5 CuadroTexto" hidden="1">
          <a:extLst>
            <a:ext uri="{FF2B5EF4-FFF2-40B4-BE49-F238E27FC236}">
              <a16:creationId xmlns:a16="http://schemas.microsoft.com/office/drawing/2014/main" xmlns="" id="{00000000-0008-0000-0100-000004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17" name="5 CuadroTexto" hidden="1">
          <a:extLst>
            <a:ext uri="{FF2B5EF4-FFF2-40B4-BE49-F238E27FC236}">
              <a16:creationId xmlns:a16="http://schemas.microsoft.com/office/drawing/2014/main" xmlns="" id="{00000000-0008-0000-0100-000005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18" name="5 CuadroTexto" hidden="1">
          <a:extLst>
            <a:ext uri="{FF2B5EF4-FFF2-40B4-BE49-F238E27FC236}">
              <a16:creationId xmlns:a16="http://schemas.microsoft.com/office/drawing/2014/main" xmlns="" id="{00000000-0008-0000-0100-000006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19" name="5 CuadroTexto" hidden="1">
          <a:extLst>
            <a:ext uri="{FF2B5EF4-FFF2-40B4-BE49-F238E27FC236}">
              <a16:creationId xmlns:a16="http://schemas.microsoft.com/office/drawing/2014/main" xmlns="" id="{00000000-0008-0000-0100-000007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20" name="5 CuadroTexto" hidden="1">
          <a:extLst>
            <a:ext uri="{FF2B5EF4-FFF2-40B4-BE49-F238E27FC236}">
              <a16:creationId xmlns:a16="http://schemas.microsoft.com/office/drawing/2014/main" xmlns="" id="{00000000-0008-0000-0100-000008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21" name="5 CuadroTexto" hidden="1">
          <a:extLst>
            <a:ext uri="{FF2B5EF4-FFF2-40B4-BE49-F238E27FC236}">
              <a16:creationId xmlns:a16="http://schemas.microsoft.com/office/drawing/2014/main" xmlns="" id="{00000000-0008-0000-0100-000009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22" name="5 CuadroTexto" hidden="1">
          <a:extLst>
            <a:ext uri="{FF2B5EF4-FFF2-40B4-BE49-F238E27FC236}">
              <a16:creationId xmlns:a16="http://schemas.microsoft.com/office/drawing/2014/main" xmlns="" id="{00000000-0008-0000-0100-00000A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23" name="5 CuadroTexto" hidden="1">
          <a:extLst>
            <a:ext uri="{FF2B5EF4-FFF2-40B4-BE49-F238E27FC236}">
              <a16:creationId xmlns:a16="http://schemas.microsoft.com/office/drawing/2014/main" xmlns="" id="{00000000-0008-0000-0100-00000B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24" name="5 CuadroTexto" hidden="1">
          <a:extLst>
            <a:ext uri="{FF2B5EF4-FFF2-40B4-BE49-F238E27FC236}">
              <a16:creationId xmlns:a16="http://schemas.microsoft.com/office/drawing/2014/main" xmlns="" id="{00000000-0008-0000-0100-00000C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25" name="5 CuadroTexto" hidden="1">
          <a:extLst>
            <a:ext uri="{FF2B5EF4-FFF2-40B4-BE49-F238E27FC236}">
              <a16:creationId xmlns:a16="http://schemas.microsoft.com/office/drawing/2014/main" xmlns="" id="{00000000-0008-0000-0100-00000D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26" name="5 CuadroTexto" hidden="1">
          <a:extLst>
            <a:ext uri="{FF2B5EF4-FFF2-40B4-BE49-F238E27FC236}">
              <a16:creationId xmlns:a16="http://schemas.microsoft.com/office/drawing/2014/main" xmlns="" id="{00000000-0008-0000-0100-00000E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27" name="5 CuadroTexto" hidden="1">
          <a:extLst>
            <a:ext uri="{FF2B5EF4-FFF2-40B4-BE49-F238E27FC236}">
              <a16:creationId xmlns:a16="http://schemas.microsoft.com/office/drawing/2014/main" xmlns="" id="{00000000-0008-0000-0100-00000F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28" name="5 CuadroTexto" hidden="1">
          <a:extLst>
            <a:ext uri="{FF2B5EF4-FFF2-40B4-BE49-F238E27FC236}">
              <a16:creationId xmlns:a16="http://schemas.microsoft.com/office/drawing/2014/main" xmlns="" id="{00000000-0008-0000-0100-000010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29" name="5 CuadroTexto" hidden="1">
          <a:extLst>
            <a:ext uri="{FF2B5EF4-FFF2-40B4-BE49-F238E27FC236}">
              <a16:creationId xmlns:a16="http://schemas.microsoft.com/office/drawing/2014/main" xmlns="" id="{00000000-0008-0000-0100-000011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30" name="5 CuadroTexto" hidden="1">
          <a:extLst>
            <a:ext uri="{FF2B5EF4-FFF2-40B4-BE49-F238E27FC236}">
              <a16:creationId xmlns:a16="http://schemas.microsoft.com/office/drawing/2014/main" xmlns="" id="{00000000-0008-0000-0100-000012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31" name="5 CuadroTexto" hidden="1">
          <a:extLst>
            <a:ext uri="{FF2B5EF4-FFF2-40B4-BE49-F238E27FC236}">
              <a16:creationId xmlns:a16="http://schemas.microsoft.com/office/drawing/2014/main" xmlns="" id="{00000000-0008-0000-0100-000013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32" name="5 CuadroTexto" hidden="1">
          <a:extLst>
            <a:ext uri="{FF2B5EF4-FFF2-40B4-BE49-F238E27FC236}">
              <a16:creationId xmlns:a16="http://schemas.microsoft.com/office/drawing/2014/main" xmlns="" id="{00000000-0008-0000-0100-000014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33" name="5 CuadroTexto" hidden="1">
          <a:extLst>
            <a:ext uri="{FF2B5EF4-FFF2-40B4-BE49-F238E27FC236}">
              <a16:creationId xmlns:a16="http://schemas.microsoft.com/office/drawing/2014/main" xmlns="" id="{00000000-0008-0000-0100-000015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34" name="5 CuadroTexto" hidden="1">
          <a:extLst>
            <a:ext uri="{FF2B5EF4-FFF2-40B4-BE49-F238E27FC236}">
              <a16:creationId xmlns:a16="http://schemas.microsoft.com/office/drawing/2014/main" xmlns="" id="{00000000-0008-0000-0100-000016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35" name="5 CuadroTexto" hidden="1">
          <a:extLst>
            <a:ext uri="{FF2B5EF4-FFF2-40B4-BE49-F238E27FC236}">
              <a16:creationId xmlns:a16="http://schemas.microsoft.com/office/drawing/2014/main" xmlns="" id="{00000000-0008-0000-0100-000017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36" name="5 CuadroTexto" hidden="1">
          <a:extLst>
            <a:ext uri="{FF2B5EF4-FFF2-40B4-BE49-F238E27FC236}">
              <a16:creationId xmlns:a16="http://schemas.microsoft.com/office/drawing/2014/main" xmlns="" id="{00000000-0008-0000-0100-000018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37" name="5 CuadroTexto" hidden="1">
          <a:extLst>
            <a:ext uri="{FF2B5EF4-FFF2-40B4-BE49-F238E27FC236}">
              <a16:creationId xmlns:a16="http://schemas.microsoft.com/office/drawing/2014/main" xmlns="" id="{00000000-0008-0000-0100-000019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38" name="5 CuadroTexto" hidden="1">
          <a:extLst>
            <a:ext uri="{FF2B5EF4-FFF2-40B4-BE49-F238E27FC236}">
              <a16:creationId xmlns:a16="http://schemas.microsoft.com/office/drawing/2014/main" xmlns="" id="{00000000-0008-0000-0100-00001A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39" name="5 CuadroTexto" hidden="1">
          <a:extLst>
            <a:ext uri="{FF2B5EF4-FFF2-40B4-BE49-F238E27FC236}">
              <a16:creationId xmlns:a16="http://schemas.microsoft.com/office/drawing/2014/main" xmlns="" id="{00000000-0008-0000-0100-00001B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40" name="5 CuadroTexto" hidden="1">
          <a:extLst>
            <a:ext uri="{FF2B5EF4-FFF2-40B4-BE49-F238E27FC236}">
              <a16:creationId xmlns:a16="http://schemas.microsoft.com/office/drawing/2014/main" xmlns="" id="{00000000-0008-0000-0100-00001C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41" name="5 CuadroTexto" hidden="1">
          <a:extLst>
            <a:ext uri="{FF2B5EF4-FFF2-40B4-BE49-F238E27FC236}">
              <a16:creationId xmlns:a16="http://schemas.microsoft.com/office/drawing/2014/main" xmlns="" id="{00000000-0008-0000-0100-00001D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42" name="5 CuadroTexto" hidden="1">
          <a:extLst>
            <a:ext uri="{FF2B5EF4-FFF2-40B4-BE49-F238E27FC236}">
              <a16:creationId xmlns:a16="http://schemas.microsoft.com/office/drawing/2014/main" xmlns="" id="{00000000-0008-0000-0100-00001E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43" name="5 CuadroTexto" hidden="1">
          <a:extLst>
            <a:ext uri="{FF2B5EF4-FFF2-40B4-BE49-F238E27FC236}">
              <a16:creationId xmlns:a16="http://schemas.microsoft.com/office/drawing/2014/main" xmlns="" id="{00000000-0008-0000-0100-00001F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44" name="5 CuadroTexto" hidden="1">
          <a:extLst>
            <a:ext uri="{FF2B5EF4-FFF2-40B4-BE49-F238E27FC236}">
              <a16:creationId xmlns:a16="http://schemas.microsoft.com/office/drawing/2014/main" xmlns="" id="{00000000-0008-0000-0100-000020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45" name="5 CuadroTexto" hidden="1">
          <a:extLst>
            <a:ext uri="{FF2B5EF4-FFF2-40B4-BE49-F238E27FC236}">
              <a16:creationId xmlns:a16="http://schemas.microsoft.com/office/drawing/2014/main" xmlns="" id="{00000000-0008-0000-0100-000021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46" name="5 CuadroTexto" hidden="1">
          <a:extLst>
            <a:ext uri="{FF2B5EF4-FFF2-40B4-BE49-F238E27FC236}">
              <a16:creationId xmlns:a16="http://schemas.microsoft.com/office/drawing/2014/main" xmlns="" id="{00000000-0008-0000-0100-000022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47" name="2 CuadroTexto" hidden="1">
          <a:extLst>
            <a:ext uri="{FF2B5EF4-FFF2-40B4-BE49-F238E27FC236}">
              <a16:creationId xmlns:a16="http://schemas.microsoft.com/office/drawing/2014/main" xmlns="" id="{00000000-0008-0000-0100-000023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48" name="5 CuadroTexto" hidden="1">
          <a:extLst>
            <a:ext uri="{FF2B5EF4-FFF2-40B4-BE49-F238E27FC236}">
              <a16:creationId xmlns:a16="http://schemas.microsoft.com/office/drawing/2014/main" xmlns="" id="{00000000-0008-0000-0100-000024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49" name="5 CuadroTexto" hidden="1">
          <a:extLst>
            <a:ext uri="{FF2B5EF4-FFF2-40B4-BE49-F238E27FC236}">
              <a16:creationId xmlns:a16="http://schemas.microsoft.com/office/drawing/2014/main" xmlns="" id="{00000000-0008-0000-0100-000025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50" name="5 CuadroTexto" hidden="1">
          <a:extLst>
            <a:ext uri="{FF2B5EF4-FFF2-40B4-BE49-F238E27FC236}">
              <a16:creationId xmlns:a16="http://schemas.microsoft.com/office/drawing/2014/main" xmlns="" id="{00000000-0008-0000-0100-000026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51" name="5 CuadroTexto" hidden="1">
          <a:extLst>
            <a:ext uri="{FF2B5EF4-FFF2-40B4-BE49-F238E27FC236}">
              <a16:creationId xmlns:a16="http://schemas.microsoft.com/office/drawing/2014/main" xmlns="" id="{00000000-0008-0000-0100-000027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52" name="5 CuadroTexto" hidden="1">
          <a:extLst>
            <a:ext uri="{FF2B5EF4-FFF2-40B4-BE49-F238E27FC236}">
              <a16:creationId xmlns:a16="http://schemas.microsoft.com/office/drawing/2014/main" xmlns="" id="{00000000-0008-0000-0100-000028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53" name="5 CuadroTexto" hidden="1">
          <a:extLst>
            <a:ext uri="{FF2B5EF4-FFF2-40B4-BE49-F238E27FC236}">
              <a16:creationId xmlns:a16="http://schemas.microsoft.com/office/drawing/2014/main" xmlns="" id="{00000000-0008-0000-0100-000029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54" name="5 CuadroTexto" hidden="1">
          <a:extLst>
            <a:ext uri="{FF2B5EF4-FFF2-40B4-BE49-F238E27FC236}">
              <a16:creationId xmlns:a16="http://schemas.microsoft.com/office/drawing/2014/main" xmlns="" id="{00000000-0008-0000-0100-00002A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55" name="5 CuadroTexto" hidden="1">
          <a:extLst>
            <a:ext uri="{FF2B5EF4-FFF2-40B4-BE49-F238E27FC236}">
              <a16:creationId xmlns:a16="http://schemas.microsoft.com/office/drawing/2014/main" xmlns="" id="{00000000-0008-0000-0100-00002B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56" name="5 CuadroTexto" hidden="1">
          <a:extLst>
            <a:ext uri="{FF2B5EF4-FFF2-40B4-BE49-F238E27FC236}">
              <a16:creationId xmlns:a16="http://schemas.microsoft.com/office/drawing/2014/main" xmlns="" id="{00000000-0008-0000-0100-00002C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57" name="5 CuadroTexto" hidden="1">
          <a:extLst>
            <a:ext uri="{FF2B5EF4-FFF2-40B4-BE49-F238E27FC236}">
              <a16:creationId xmlns:a16="http://schemas.microsoft.com/office/drawing/2014/main" xmlns="" id="{00000000-0008-0000-0100-00002D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58" name="5 CuadroTexto" hidden="1">
          <a:extLst>
            <a:ext uri="{FF2B5EF4-FFF2-40B4-BE49-F238E27FC236}">
              <a16:creationId xmlns:a16="http://schemas.microsoft.com/office/drawing/2014/main" xmlns="" id="{00000000-0008-0000-0100-00002E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59" name="5 CuadroTexto" hidden="1">
          <a:extLst>
            <a:ext uri="{FF2B5EF4-FFF2-40B4-BE49-F238E27FC236}">
              <a16:creationId xmlns:a16="http://schemas.microsoft.com/office/drawing/2014/main" xmlns="" id="{00000000-0008-0000-0100-00002F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60" name="5 CuadroTexto" hidden="1">
          <a:extLst>
            <a:ext uri="{FF2B5EF4-FFF2-40B4-BE49-F238E27FC236}">
              <a16:creationId xmlns:a16="http://schemas.microsoft.com/office/drawing/2014/main" xmlns="" id="{00000000-0008-0000-0100-000030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61" name="5 CuadroTexto" hidden="1">
          <a:extLst>
            <a:ext uri="{FF2B5EF4-FFF2-40B4-BE49-F238E27FC236}">
              <a16:creationId xmlns:a16="http://schemas.microsoft.com/office/drawing/2014/main" xmlns="" id="{00000000-0008-0000-0100-000031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62" name="5 CuadroTexto" hidden="1">
          <a:extLst>
            <a:ext uri="{FF2B5EF4-FFF2-40B4-BE49-F238E27FC236}">
              <a16:creationId xmlns:a16="http://schemas.microsoft.com/office/drawing/2014/main" xmlns="" id="{00000000-0008-0000-0100-000032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63" name="5 CuadroTexto" hidden="1">
          <a:extLst>
            <a:ext uri="{FF2B5EF4-FFF2-40B4-BE49-F238E27FC236}">
              <a16:creationId xmlns:a16="http://schemas.microsoft.com/office/drawing/2014/main" xmlns="" id="{00000000-0008-0000-0100-000033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64" name="5 CuadroTexto" hidden="1">
          <a:extLst>
            <a:ext uri="{FF2B5EF4-FFF2-40B4-BE49-F238E27FC236}">
              <a16:creationId xmlns:a16="http://schemas.microsoft.com/office/drawing/2014/main" xmlns="" id="{00000000-0008-0000-0100-000034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65" name="5 CuadroTexto" hidden="1">
          <a:extLst>
            <a:ext uri="{FF2B5EF4-FFF2-40B4-BE49-F238E27FC236}">
              <a16:creationId xmlns:a16="http://schemas.microsoft.com/office/drawing/2014/main" xmlns="" id="{00000000-0008-0000-0100-000035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66" name="54 CuadroTexto" hidden="1">
          <a:extLst>
            <a:ext uri="{FF2B5EF4-FFF2-40B4-BE49-F238E27FC236}">
              <a16:creationId xmlns:a16="http://schemas.microsoft.com/office/drawing/2014/main" xmlns="" id="{00000000-0008-0000-0100-000036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67" name="2 CuadroTexto" hidden="1">
          <a:extLst>
            <a:ext uri="{FF2B5EF4-FFF2-40B4-BE49-F238E27FC236}">
              <a16:creationId xmlns:a16="http://schemas.microsoft.com/office/drawing/2014/main" xmlns="" id="{00000000-0008-0000-0100-000037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68" name="56 CuadroTexto" hidden="1">
          <a:extLst>
            <a:ext uri="{FF2B5EF4-FFF2-40B4-BE49-F238E27FC236}">
              <a16:creationId xmlns:a16="http://schemas.microsoft.com/office/drawing/2014/main" xmlns="" id="{00000000-0008-0000-0100-000038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69" name="2 CuadroTexto" hidden="1">
          <a:extLst>
            <a:ext uri="{FF2B5EF4-FFF2-40B4-BE49-F238E27FC236}">
              <a16:creationId xmlns:a16="http://schemas.microsoft.com/office/drawing/2014/main" xmlns="" id="{00000000-0008-0000-0100-000039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70" name="5 CuadroTexto" hidden="1">
          <a:extLst>
            <a:ext uri="{FF2B5EF4-FFF2-40B4-BE49-F238E27FC236}">
              <a16:creationId xmlns:a16="http://schemas.microsoft.com/office/drawing/2014/main" xmlns="" id="{00000000-0008-0000-0100-00003A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71" name="5 CuadroTexto" hidden="1">
          <a:extLst>
            <a:ext uri="{FF2B5EF4-FFF2-40B4-BE49-F238E27FC236}">
              <a16:creationId xmlns:a16="http://schemas.microsoft.com/office/drawing/2014/main" xmlns="" id="{00000000-0008-0000-0100-00003B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72" name="5 CuadroTexto" hidden="1">
          <a:extLst>
            <a:ext uri="{FF2B5EF4-FFF2-40B4-BE49-F238E27FC236}">
              <a16:creationId xmlns:a16="http://schemas.microsoft.com/office/drawing/2014/main" xmlns="" id="{00000000-0008-0000-0100-00003C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73" name="5 CuadroTexto" hidden="1">
          <a:extLst>
            <a:ext uri="{FF2B5EF4-FFF2-40B4-BE49-F238E27FC236}">
              <a16:creationId xmlns:a16="http://schemas.microsoft.com/office/drawing/2014/main" xmlns="" id="{00000000-0008-0000-0100-00003D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74" name="5 CuadroTexto" hidden="1">
          <a:extLst>
            <a:ext uri="{FF2B5EF4-FFF2-40B4-BE49-F238E27FC236}">
              <a16:creationId xmlns:a16="http://schemas.microsoft.com/office/drawing/2014/main" xmlns="" id="{00000000-0008-0000-0100-00003E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75" name="5 CuadroTexto" hidden="1">
          <a:extLst>
            <a:ext uri="{FF2B5EF4-FFF2-40B4-BE49-F238E27FC236}">
              <a16:creationId xmlns:a16="http://schemas.microsoft.com/office/drawing/2014/main" xmlns="" id="{00000000-0008-0000-0100-00003F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76" name="5 CuadroTexto" hidden="1">
          <a:extLst>
            <a:ext uri="{FF2B5EF4-FFF2-40B4-BE49-F238E27FC236}">
              <a16:creationId xmlns:a16="http://schemas.microsoft.com/office/drawing/2014/main" xmlns="" id="{00000000-0008-0000-0100-000040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77" name="5 CuadroTexto" hidden="1">
          <a:extLst>
            <a:ext uri="{FF2B5EF4-FFF2-40B4-BE49-F238E27FC236}">
              <a16:creationId xmlns:a16="http://schemas.microsoft.com/office/drawing/2014/main" xmlns="" id="{00000000-0008-0000-0100-000041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78" name="5 CuadroTexto" hidden="1">
          <a:extLst>
            <a:ext uri="{FF2B5EF4-FFF2-40B4-BE49-F238E27FC236}">
              <a16:creationId xmlns:a16="http://schemas.microsoft.com/office/drawing/2014/main" xmlns="" id="{00000000-0008-0000-0100-000042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79" name="5 CuadroTexto" hidden="1">
          <a:extLst>
            <a:ext uri="{FF2B5EF4-FFF2-40B4-BE49-F238E27FC236}">
              <a16:creationId xmlns:a16="http://schemas.microsoft.com/office/drawing/2014/main" xmlns="" id="{00000000-0008-0000-0100-000043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80" name="5 CuadroTexto" hidden="1">
          <a:extLst>
            <a:ext uri="{FF2B5EF4-FFF2-40B4-BE49-F238E27FC236}">
              <a16:creationId xmlns:a16="http://schemas.microsoft.com/office/drawing/2014/main" xmlns="" id="{00000000-0008-0000-0100-000044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81" name="5 CuadroTexto" hidden="1">
          <a:extLst>
            <a:ext uri="{FF2B5EF4-FFF2-40B4-BE49-F238E27FC236}">
              <a16:creationId xmlns:a16="http://schemas.microsoft.com/office/drawing/2014/main" xmlns="" id="{00000000-0008-0000-0100-000045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82" name="5 CuadroTexto" hidden="1">
          <a:extLst>
            <a:ext uri="{FF2B5EF4-FFF2-40B4-BE49-F238E27FC236}">
              <a16:creationId xmlns:a16="http://schemas.microsoft.com/office/drawing/2014/main" xmlns="" id="{00000000-0008-0000-0100-000046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83" name="5 CuadroTexto" hidden="1">
          <a:extLst>
            <a:ext uri="{FF2B5EF4-FFF2-40B4-BE49-F238E27FC236}">
              <a16:creationId xmlns:a16="http://schemas.microsoft.com/office/drawing/2014/main" xmlns="" id="{00000000-0008-0000-0100-000047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84" name="5 CuadroTexto" hidden="1">
          <a:extLst>
            <a:ext uri="{FF2B5EF4-FFF2-40B4-BE49-F238E27FC236}">
              <a16:creationId xmlns:a16="http://schemas.microsoft.com/office/drawing/2014/main" xmlns="" id="{00000000-0008-0000-0100-000048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74</xdr:row>
      <xdr:rowOff>0</xdr:rowOff>
    </xdr:from>
    <xdr:ext cx="184731" cy="264560"/>
    <xdr:sp macro="" textlink="">
      <xdr:nvSpPr>
        <xdr:cNvPr id="585" name="5 CuadroTexto" hidden="1">
          <a:extLst>
            <a:ext uri="{FF2B5EF4-FFF2-40B4-BE49-F238E27FC236}">
              <a16:creationId xmlns:a16="http://schemas.microsoft.com/office/drawing/2014/main" xmlns="" id="{00000000-0008-0000-0100-000049020000}"/>
            </a:ext>
          </a:extLst>
        </xdr:cNvPr>
        <xdr:cNvSpPr txBox="1"/>
      </xdr:nvSpPr>
      <xdr:spPr>
        <a:xfrm>
          <a:off x="647700" y="1491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86" name="1 CuadroTexto" hidden="1">
          <a:extLst>
            <a:ext uri="{FF2B5EF4-FFF2-40B4-BE49-F238E27FC236}">
              <a16:creationId xmlns:a16="http://schemas.microsoft.com/office/drawing/2014/main" xmlns="" id="{00000000-0008-0000-0100-00004A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87" name="2 CuadroTexto" hidden="1">
          <a:extLst>
            <a:ext uri="{FF2B5EF4-FFF2-40B4-BE49-F238E27FC236}">
              <a16:creationId xmlns:a16="http://schemas.microsoft.com/office/drawing/2014/main" xmlns="" id="{00000000-0008-0000-0100-00004B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88" name="5 CuadroTexto" hidden="1">
          <a:extLst>
            <a:ext uri="{FF2B5EF4-FFF2-40B4-BE49-F238E27FC236}">
              <a16:creationId xmlns:a16="http://schemas.microsoft.com/office/drawing/2014/main" xmlns="" id="{00000000-0008-0000-0100-00004C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89" name="5 CuadroTexto" hidden="1">
          <a:extLst>
            <a:ext uri="{FF2B5EF4-FFF2-40B4-BE49-F238E27FC236}">
              <a16:creationId xmlns:a16="http://schemas.microsoft.com/office/drawing/2014/main" xmlns="" id="{00000000-0008-0000-0100-00004D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90" name="5 CuadroTexto" hidden="1">
          <a:extLst>
            <a:ext uri="{FF2B5EF4-FFF2-40B4-BE49-F238E27FC236}">
              <a16:creationId xmlns:a16="http://schemas.microsoft.com/office/drawing/2014/main" xmlns="" id="{00000000-0008-0000-0100-00004E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91" name="5 CuadroTexto" hidden="1">
          <a:extLst>
            <a:ext uri="{FF2B5EF4-FFF2-40B4-BE49-F238E27FC236}">
              <a16:creationId xmlns:a16="http://schemas.microsoft.com/office/drawing/2014/main" xmlns="" id="{00000000-0008-0000-0100-00004F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92" name="5 CuadroTexto" hidden="1">
          <a:extLst>
            <a:ext uri="{FF2B5EF4-FFF2-40B4-BE49-F238E27FC236}">
              <a16:creationId xmlns:a16="http://schemas.microsoft.com/office/drawing/2014/main" xmlns="" id="{00000000-0008-0000-0100-000050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93" name="5 CuadroTexto" hidden="1">
          <a:extLst>
            <a:ext uri="{FF2B5EF4-FFF2-40B4-BE49-F238E27FC236}">
              <a16:creationId xmlns:a16="http://schemas.microsoft.com/office/drawing/2014/main" xmlns="" id="{00000000-0008-0000-0100-000051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94" name="5 CuadroTexto" hidden="1">
          <a:extLst>
            <a:ext uri="{FF2B5EF4-FFF2-40B4-BE49-F238E27FC236}">
              <a16:creationId xmlns:a16="http://schemas.microsoft.com/office/drawing/2014/main" xmlns="" id="{00000000-0008-0000-0100-000052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95" name="5 CuadroTexto" hidden="1">
          <a:extLst>
            <a:ext uri="{FF2B5EF4-FFF2-40B4-BE49-F238E27FC236}">
              <a16:creationId xmlns:a16="http://schemas.microsoft.com/office/drawing/2014/main" xmlns="" id="{00000000-0008-0000-0100-000053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96" name="5 CuadroTexto" hidden="1">
          <a:extLst>
            <a:ext uri="{FF2B5EF4-FFF2-40B4-BE49-F238E27FC236}">
              <a16:creationId xmlns:a16="http://schemas.microsoft.com/office/drawing/2014/main" xmlns="" id="{00000000-0008-0000-0100-000054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97" name="5 CuadroTexto" hidden="1">
          <a:extLst>
            <a:ext uri="{FF2B5EF4-FFF2-40B4-BE49-F238E27FC236}">
              <a16:creationId xmlns:a16="http://schemas.microsoft.com/office/drawing/2014/main" xmlns="" id="{00000000-0008-0000-0100-000055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98" name="5 CuadroTexto" hidden="1">
          <a:extLst>
            <a:ext uri="{FF2B5EF4-FFF2-40B4-BE49-F238E27FC236}">
              <a16:creationId xmlns:a16="http://schemas.microsoft.com/office/drawing/2014/main" xmlns="" id="{00000000-0008-0000-0100-000056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599" name="5 CuadroTexto" hidden="1">
          <a:extLst>
            <a:ext uri="{FF2B5EF4-FFF2-40B4-BE49-F238E27FC236}">
              <a16:creationId xmlns:a16="http://schemas.microsoft.com/office/drawing/2014/main" xmlns="" id="{00000000-0008-0000-0100-000057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00" name="5 CuadroTexto" hidden="1">
          <a:extLst>
            <a:ext uri="{FF2B5EF4-FFF2-40B4-BE49-F238E27FC236}">
              <a16:creationId xmlns:a16="http://schemas.microsoft.com/office/drawing/2014/main" xmlns="" id="{00000000-0008-0000-0100-000058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01" name="5 CuadroTexto" hidden="1">
          <a:extLst>
            <a:ext uri="{FF2B5EF4-FFF2-40B4-BE49-F238E27FC236}">
              <a16:creationId xmlns:a16="http://schemas.microsoft.com/office/drawing/2014/main" xmlns="" id="{00000000-0008-0000-0100-000059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02" name="5 CuadroTexto" hidden="1">
          <a:extLst>
            <a:ext uri="{FF2B5EF4-FFF2-40B4-BE49-F238E27FC236}">
              <a16:creationId xmlns:a16="http://schemas.microsoft.com/office/drawing/2014/main" xmlns="" id="{00000000-0008-0000-0100-00005A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03" name="5 CuadroTexto" hidden="1">
          <a:extLst>
            <a:ext uri="{FF2B5EF4-FFF2-40B4-BE49-F238E27FC236}">
              <a16:creationId xmlns:a16="http://schemas.microsoft.com/office/drawing/2014/main" xmlns="" id="{00000000-0008-0000-0100-00005B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04" name="5 CuadroTexto" hidden="1">
          <a:extLst>
            <a:ext uri="{FF2B5EF4-FFF2-40B4-BE49-F238E27FC236}">
              <a16:creationId xmlns:a16="http://schemas.microsoft.com/office/drawing/2014/main" xmlns="" id="{00000000-0008-0000-0100-00005C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05" name="5 CuadroTexto" hidden="1">
          <a:extLst>
            <a:ext uri="{FF2B5EF4-FFF2-40B4-BE49-F238E27FC236}">
              <a16:creationId xmlns:a16="http://schemas.microsoft.com/office/drawing/2014/main" xmlns="" id="{00000000-0008-0000-0100-00005D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06" name="5 CuadroTexto" hidden="1">
          <a:extLst>
            <a:ext uri="{FF2B5EF4-FFF2-40B4-BE49-F238E27FC236}">
              <a16:creationId xmlns:a16="http://schemas.microsoft.com/office/drawing/2014/main" xmlns="" id="{00000000-0008-0000-0100-00005E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07" name="5 CuadroTexto" hidden="1">
          <a:extLst>
            <a:ext uri="{FF2B5EF4-FFF2-40B4-BE49-F238E27FC236}">
              <a16:creationId xmlns:a16="http://schemas.microsoft.com/office/drawing/2014/main" xmlns="" id="{00000000-0008-0000-0100-00005F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08" name="5 CuadroTexto" hidden="1">
          <a:extLst>
            <a:ext uri="{FF2B5EF4-FFF2-40B4-BE49-F238E27FC236}">
              <a16:creationId xmlns:a16="http://schemas.microsoft.com/office/drawing/2014/main" xmlns="" id="{00000000-0008-0000-0100-000060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09" name="5 CuadroTexto" hidden="1">
          <a:extLst>
            <a:ext uri="{FF2B5EF4-FFF2-40B4-BE49-F238E27FC236}">
              <a16:creationId xmlns:a16="http://schemas.microsoft.com/office/drawing/2014/main" xmlns="" id="{00000000-0008-0000-0100-000061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10" name="5 CuadroTexto" hidden="1">
          <a:extLst>
            <a:ext uri="{FF2B5EF4-FFF2-40B4-BE49-F238E27FC236}">
              <a16:creationId xmlns:a16="http://schemas.microsoft.com/office/drawing/2014/main" xmlns="" id="{00000000-0008-0000-0100-000062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11" name="5 CuadroTexto" hidden="1">
          <a:extLst>
            <a:ext uri="{FF2B5EF4-FFF2-40B4-BE49-F238E27FC236}">
              <a16:creationId xmlns:a16="http://schemas.microsoft.com/office/drawing/2014/main" xmlns="" id="{00000000-0008-0000-0100-000063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12" name="5 CuadroTexto" hidden="1">
          <a:extLst>
            <a:ext uri="{FF2B5EF4-FFF2-40B4-BE49-F238E27FC236}">
              <a16:creationId xmlns:a16="http://schemas.microsoft.com/office/drawing/2014/main" xmlns="" id="{00000000-0008-0000-0100-000064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13" name="5 CuadroTexto" hidden="1">
          <a:extLst>
            <a:ext uri="{FF2B5EF4-FFF2-40B4-BE49-F238E27FC236}">
              <a16:creationId xmlns:a16="http://schemas.microsoft.com/office/drawing/2014/main" xmlns="" id="{00000000-0008-0000-0100-000065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14" name="5 CuadroTexto" hidden="1">
          <a:extLst>
            <a:ext uri="{FF2B5EF4-FFF2-40B4-BE49-F238E27FC236}">
              <a16:creationId xmlns:a16="http://schemas.microsoft.com/office/drawing/2014/main" xmlns="" id="{00000000-0008-0000-0100-000066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15" name="5 CuadroTexto" hidden="1">
          <a:extLst>
            <a:ext uri="{FF2B5EF4-FFF2-40B4-BE49-F238E27FC236}">
              <a16:creationId xmlns:a16="http://schemas.microsoft.com/office/drawing/2014/main" xmlns="" id="{00000000-0008-0000-0100-000067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16" name="5 CuadroTexto" hidden="1">
          <a:extLst>
            <a:ext uri="{FF2B5EF4-FFF2-40B4-BE49-F238E27FC236}">
              <a16:creationId xmlns:a16="http://schemas.microsoft.com/office/drawing/2014/main" xmlns="" id="{00000000-0008-0000-0100-000068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17" name="5 CuadroTexto" hidden="1">
          <a:extLst>
            <a:ext uri="{FF2B5EF4-FFF2-40B4-BE49-F238E27FC236}">
              <a16:creationId xmlns:a16="http://schemas.microsoft.com/office/drawing/2014/main" xmlns="" id="{00000000-0008-0000-0100-000069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18" name="5 CuadroTexto" hidden="1">
          <a:extLst>
            <a:ext uri="{FF2B5EF4-FFF2-40B4-BE49-F238E27FC236}">
              <a16:creationId xmlns:a16="http://schemas.microsoft.com/office/drawing/2014/main" xmlns="" id="{00000000-0008-0000-0100-00006A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19" name="5 CuadroTexto" hidden="1">
          <a:extLst>
            <a:ext uri="{FF2B5EF4-FFF2-40B4-BE49-F238E27FC236}">
              <a16:creationId xmlns:a16="http://schemas.microsoft.com/office/drawing/2014/main" xmlns="" id="{00000000-0008-0000-0100-00006B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20" name="2 CuadroTexto" hidden="1">
          <a:extLst>
            <a:ext uri="{FF2B5EF4-FFF2-40B4-BE49-F238E27FC236}">
              <a16:creationId xmlns:a16="http://schemas.microsoft.com/office/drawing/2014/main" xmlns="" id="{00000000-0008-0000-0100-00006C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21" name="5 CuadroTexto" hidden="1">
          <a:extLst>
            <a:ext uri="{FF2B5EF4-FFF2-40B4-BE49-F238E27FC236}">
              <a16:creationId xmlns:a16="http://schemas.microsoft.com/office/drawing/2014/main" xmlns="" id="{00000000-0008-0000-0100-00006D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22" name="5 CuadroTexto" hidden="1">
          <a:extLst>
            <a:ext uri="{FF2B5EF4-FFF2-40B4-BE49-F238E27FC236}">
              <a16:creationId xmlns:a16="http://schemas.microsoft.com/office/drawing/2014/main" xmlns="" id="{00000000-0008-0000-0100-00006E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23" name="5 CuadroTexto" hidden="1">
          <a:extLst>
            <a:ext uri="{FF2B5EF4-FFF2-40B4-BE49-F238E27FC236}">
              <a16:creationId xmlns:a16="http://schemas.microsoft.com/office/drawing/2014/main" xmlns="" id="{00000000-0008-0000-0100-00006F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24" name="5 CuadroTexto" hidden="1">
          <a:extLst>
            <a:ext uri="{FF2B5EF4-FFF2-40B4-BE49-F238E27FC236}">
              <a16:creationId xmlns:a16="http://schemas.microsoft.com/office/drawing/2014/main" xmlns="" id="{00000000-0008-0000-0100-000070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25" name="5 CuadroTexto" hidden="1">
          <a:extLst>
            <a:ext uri="{FF2B5EF4-FFF2-40B4-BE49-F238E27FC236}">
              <a16:creationId xmlns:a16="http://schemas.microsoft.com/office/drawing/2014/main" xmlns="" id="{00000000-0008-0000-0100-000071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26" name="5 CuadroTexto" hidden="1">
          <a:extLst>
            <a:ext uri="{FF2B5EF4-FFF2-40B4-BE49-F238E27FC236}">
              <a16:creationId xmlns:a16="http://schemas.microsoft.com/office/drawing/2014/main" xmlns="" id="{00000000-0008-0000-0100-000072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27" name="5 CuadroTexto" hidden="1">
          <a:extLst>
            <a:ext uri="{FF2B5EF4-FFF2-40B4-BE49-F238E27FC236}">
              <a16:creationId xmlns:a16="http://schemas.microsoft.com/office/drawing/2014/main" xmlns="" id="{00000000-0008-0000-0100-000073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28" name="5 CuadroTexto" hidden="1">
          <a:extLst>
            <a:ext uri="{FF2B5EF4-FFF2-40B4-BE49-F238E27FC236}">
              <a16:creationId xmlns:a16="http://schemas.microsoft.com/office/drawing/2014/main" xmlns="" id="{00000000-0008-0000-0100-000074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29" name="5 CuadroTexto" hidden="1">
          <a:extLst>
            <a:ext uri="{FF2B5EF4-FFF2-40B4-BE49-F238E27FC236}">
              <a16:creationId xmlns:a16="http://schemas.microsoft.com/office/drawing/2014/main" xmlns="" id="{00000000-0008-0000-0100-000075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30" name="5 CuadroTexto" hidden="1">
          <a:extLst>
            <a:ext uri="{FF2B5EF4-FFF2-40B4-BE49-F238E27FC236}">
              <a16:creationId xmlns:a16="http://schemas.microsoft.com/office/drawing/2014/main" xmlns="" id="{00000000-0008-0000-0100-000076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31" name="5 CuadroTexto" hidden="1">
          <a:extLst>
            <a:ext uri="{FF2B5EF4-FFF2-40B4-BE49-F238E27FC236}">
              <a16:creationId xmlns:a16="http://schemas.microsoft.com/office/drawing/2014/main" xmlns="" id="{00000000-0008-0000-0100-000077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32" name="5 CuadroTexto" hidden="1">
          <a:extLst>
            <a:ext uri="{FF2B5EF4-FFF2-40B4-BE49-F238E27FC236}">
              <a16:creationId xmlns:a16="http://schemas.microsoft.com/office/drawing/2014/main" xmlns="" id="{00000000-0008-0000-0100-000078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33" name="5 CuadroTexto" hidden="1">
          <a:extLst>
            <a:ext uri="{FF2B5EF4-FFF2-40B4-BE49-F238E27FC236}">
              <a16:creationId xmlns:a16="http://schemas.microsoft.com/office/drawing/2014/main" xmlns="" id="{00000000-0008-0000-0100-000079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34" name="5 CuadroTexto" hidden="1">
          <a:extLst>
            <a:ext uri="{FF2B5EF4-FFF2-40B4-BE49-F238E27FC236}">
              <a16:creationId xmlns:a16="http://schemas.microsoft.com/office/drawing/2014/main" xmlns="" id="{00000000-0008-0000-0100-00007A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35" name="5 CuadroTexto" hidden="1">
          <a:extLst>
            <a:ext uri="{FF2B5EF4-FFF2-40B4-BE49-F238E27FC236}">
              <a16:creationId xmlns:a16="http://schemas.microsoft.com/office/drawing/2014/main" xmlns="" id="{00000000-0008-0000-0100-00007B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36" name="5 CuadroTexto" hidden="1">
          <a:extLst>
            <a:ext uri="{FF2B5EF4-FFF2-40B4-BE49-F238E27FC236}">
              <a16:creationId xmlns:a16="http://schemas.microsoft.com/office/drawing/2014/main" xmlns="" id="{00000000-0008-0000-0100-00007C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37" name="5 CuadroTexto" hidden="1">
          <a:extLst>
            <a:ext uri="{FF2B5EF4-FFF2-40B4-BE49-F238E27FC236}">
              <a16:creationId xmlns:a16="http://schemas.microsoft.com/office/drawing/2014/main" xmlns="" id="{00000000-0008-0000-0100-00007D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38" name="5 CuadroTexto" hidden="1">
          <a:extLst>
            <a:ext uri="{FF2B5EF4-FFF2-40B4-BE49-F238E27FC236}">
              <a16:creationId xmlns:a16="http://schemas.microsoft.com/office/drawing/2014/main" xmlns="" id="{00000000-0008-0000-0100-00007E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39" name="54 CuadroTexto" hidden="1">
          <a:extLst>
            <a:ext uri="{FF2B5EF4-FFF2-40B4-BE49-F238E27FC236}">
              <a16:creationId xmlns:a16="http://schemas.microsoft.com/office/drawing/2014/main" xmlns="" id="{00000000-0008-0000-0100-00007F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40" name="2 CuadroTexto" hidden="1">
          <a:extLst>
            <a:ext uri="{FF2B5EF4-FFF2-40B4-BE49-F238E27FC236}">
              <a16:creationId xmlns:a16="http://schemas.microsoft.com/office/drawing/2014/main" xmlns="" id="{00000000-0008-0000-0100-000080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41" name="56 CuadroTexto" hidden="1">
          <a:extLst>
            <a:ext uri="{FF2B5EF4-FFF2-40B4-BE49-F238E27FC236}">
              <a16:creationId xmlns:a16="http://schemas.microsoft.com/office/drawing/2014/main" xmlns="" id="{00000000-0008-0000-0100-000081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42" name="2 CuadroTexto" hidden="1">
          <a:extLst>
            <a:ext uri="{FF2B5EF4-FFF2-40B4-BE49-F238E27FC236}">
              <a16:creationId xmlns:a16="http://schemas.microsoft.com/office/drawing/2014/main" xmlns="" id="{00000000-0008-0000-0100-000082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43" name="5 CuadroTexto" hidden="1">
          <a:extLst>
            <a:ext uri="{FF2B5EF4-FFF2-40B4-BE49-F238E27FC236}">
              <a16:creationId xmlns:a16="http://schemas.microsoft.com/office/drawing/2014/main" xmlns="" id="{00000000-0008-0000-0100-000083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44" name="5 CuadroTexto" hidden="1">
          <a:extLst>
            <a:ext uri="{FF2B5EF4-FFF2-40B4-BE49-F238E27FC236}">
              <a16:creationId xmlns:a16="http://schemas.microsoft.com/office/drawing/2014/main" xmlns="" id="{00000000-0008-0000-0100-000084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45" name="5 CuadroTexto" hidden="1">
          <a:extLst>
            <a:ext uri="{FF2B5EF4-FFF2-40B4-BE49-F238E27FC236}">
              <a16:creationId xmlns:a16="http://schemas.microsoft.com/office/drawing/2014/main" xmlns="" id="{00000000-0008-0000-0100-000085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46" name="5 CuadroTexto" hidden="1">
          <a:extLst>
            <a:ext uri="{FF2B5EF4-FFF2-40B4-BE49-F238E27FC236}">
              <a16:creationId xmlns:a16="http://schemas.microsoft.com/office/drawing/2014/main" xmlns="" id="{00000000-0008-0000-0100-000086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47" name="5 CuadroTexto" hidden="1">
          <a:extLst>
            <a:ext uri="{FF2B5EF4-FFF2-40B4-BE49-F238E27FC236}">
              <a16:creationId xmlns:a16="http://schemas.microsoft.com/office/drawing/2014/main" xmlns="" id="{00000000-0008-0000-0100-000087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48" name="5 CuadroTexto" hidden="1">
          <a:extLst>
            <a:ext uri="{FF2B5EF4-FFF2-40B4-BE49-F238E27FC236}">
              <a16:creationId xmlns:a16="http://schemas.microsoft.com/office/drawing/2014/main" xmlns="" id="{00000000-0008-0000-0100-000088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49" name="5 CuadroTexto" hidden="1">
          <a:extLst>
            <a:ext uri="{FF2B5EF4-FFF2-40B4-BE49-F238E27FC236}">
              <a16:creationId xmlns:a16="http://schemas.microsoft.com/office/drawing/2014/main" xmlns="" id="{00000000-0008-0000-0100-000089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50" name="5 CuadroTexto" hidden="1">
          <a:extLst>
            <a:ext uri="{FF2B5EF4-FFF2-40B4-BE49-F238E27FC236}">
              <a16:creationId xmlns:a16="http://schemas.microsoft.com/office/drawing/2014/main" xmlns="" id="{00000000-0008-0000-0100-00008A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51" name="5 CuadroTexto" hidden="1">
          <a:extLst>
            <a:ext uri="{FF2B5EF4-FFF2-40B4-BE49-F238E27FC236}">
              <a16:creationId xmlns:a16="http://schemas.microsoft.com/office/drawing/2014/main" xmlns="" id="{00000000-0008-0000-0100-00008B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52" name="5 CuadroTexto" hidden="1">
          <a:extLst>
            <a:ext uri="{FF2B5EF4-FFF2-40B4-BE49-F238E27FC236}">
              <a16:creationId xmlns:a16="http://schemas.microsoft.com/office/drawing/2014/main" xmlns="" id="{00000000-0008-0000-0100-00008C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53" name="5 CuadroTexto" hidden="1">
          <a:extLst>
            <a:ext uri="{FF2B5EF4-FFF2-40B4-BE49-F238E27FC236}">
              <a16:creationId xmlns:a16="http://schemas.microsoft.com/office/drawing/2014/main" xmlns="" id="{00000000-0008-0000-0100-00008D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54" name="5 CuadroTexto" hidden="1">
          <a:extLst>
            <a:ext uri="{FF2B5EF4-FFF2-40B4-BE49-F238E27FC236}">
              <a16:creationId xmlns:a16="http://schemas.microsoft.com/office/drawing/2014/main" xmlns="" id="{00000000-0008-0000-0100-00008E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55" name="5 CuadroTexto" hidden="1">
          <a:extLst>
            <a:ext uri="{FF2B5EF4-FFF2-40B4-BE49-F238E27FC236}">
              <a16:creationId xmlns:a16="http://schemas.microsoft.com/office/drawing/2014/main" xmlns="" id="{00000000-0008-0000-0100-00008F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56" name="5 CuadroTexto" hidden="1">
          <a:extLst>
            <a:ext uri="{FF2B5EF4-FFF2-40B4-BE49-F238E27FC236}">
              <a16:creationId xmlns:a16="http://schemas.microsoft.com/office/drawing/2014/main" xmlns="" id="{00000000-0008-0000-0100-000090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57" name="5 CuadroTexto" hidden="1">
          <a:extLst>
            <a:ext uri="{FF2B5EF4-FFF2-40B4-BE49-F238E27FC236}">
              <a16:creationId xmlns:a16="http://schemas.microsoft.com/office/drawing/2014/main" xmlns="" id="{00000000-0008-0000-0100-000091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45</xdr:row>
      <xdr:rowOff>0</xdr:rowOff>
    </xdr:from>
    <xdr:ext cx="184731" cy="264560"/>
    <xdr:sp macro="" textlink="">
      <xdr:nvSpPr>
        <xdr:cNvPr id="658" name="5 CuadroTexto" hidden="1">
          <a:extLst>
            <a:ext uri="{FF2B5EF4-FFF2-40B4-BE49-F238E27FC236}">
              <a16:creationId xmlns:a16="http://schemas.microsoft.com/office/drawing/2014/main" xmlns="" id="{00000000-0008-0000-0100-000092020000}"/>
            </a:ext>
          </a:extLst>
        </xdr:cNvPr>
        <xdr:cNvSpPr txBox="1"/>
      </xdr:nvSpPr>
      <xdr:spPr>
        <a:xfrm>
          <a:off x="64770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view="pageBreakPreview" topLeftCell="B116" zoomScaleNormal="100" zoomScaleSheetLayoutView="100" workbookViewId="0">
      <selection activeCell="J133" sqref="J133"/>
    </sheetView>
  </sheetViews>
  <sheetFormatPr baseColWidth="10" defaultColWidth="11.5703125" defaultRowHeight="15" x14ac:dyDescent="0.25"/>
  <cols>
    <col min="1" max="1" width="47.85546875" customWidth="1"/>
    <col min="2" max="2" width="21.42578125" customWidth="1"/>
    <col min="3" max="3" width="16.85546875" customWidth="1"/>
    <col min="4" max="4" width="23.28515625" customWidth="1"/>
    <col min="5" max="5" width="19" customWidth="1"/>
    <col min="6" max="6" width="19.42578125" customWidth="1"/>
    <col min="7" max="11" width="11.85546875" customWidth="1"/>
    <col min="12" max="12" width="14.5703125" customWidth="1"/>
    <col min="13" max="13" width="5.28515625" customWidth="1"/>
    <col min="14" max="14" width="5.7109375" customWidth="1"/>
    <col min="15" max="18" width="3.28515625" customWidth="1"/>
    <col min="19" max="19" width="1.7109375" customWidth="1"/>
  </cols>
  <sheetData>
    <row r="1" spans="1:19" ht="24.95" customHeight="1" x14ac:dyDescent="0.25">
      <c r="A1" s="11" t="s">
        <v>31</v>
      </c>
      <c r="B1" s="11" t="s">
        <v>14</v>
      </c>
      <c r="C1" s="11"/>
      <c r="D1" s="11"/>
      <c r="G1" s="11"/>
      <c r="H1" s="11"/>
      <c r="I1" s="11"/>
    </row>
    <row r="2" spans="1:19" ht="24.95" customHeight="1" x14ac:dyDescent="0.25">
      <c r="A2" s="11" t="s">
        <v>32</v>
      </c>
      <c r="B2" s="11" t="s">
        <v>33</v>
      </c>
      <c r="C2" s="11"/>
      <c r="D2" s="11"/>
      <c r="G2" s="11"/>
      <c r="H2" s="11"/>
      <c r="I2" s="11"/>
    </row>
    <row r="3" spans="1:19" ht="24.95" customHeight="1" x14ac:dyDescent="0.25">
      <c r="A3" s="11" t="s">
        <v>34</v>
      </c>
      <c r="B3" s="11" t="s">
        <v>35</v>
      </c>
      <c r="C3" s="11"/>
      <c r="D3" s="11"/>
      <c r="G3" s="11"/>
      <c r="H3" s="11"/>
      <c r="I3" s="11"/>
    </row>
    <row r="4" spans="1:19" ht="24.95" customHeight="1" x14ac:dyDescent="0.25">
      <c r="A4" s="11" t="s">
        <v>36</v>
      </c>
      <c r="B4" s="11" t="s">
        <v>37</v>
      </c>
      <c r="C4" s="11"/>
      <c r="D4" s="11"/>
      <c r="G4" s="11"/>
      <c r="H4" s="11"/>
      <c r="I4" s="11"/>
    </row>
    <row r="5" spans="1:19" ht="24.95" customHeight="1" x14ac:dyDescent="0.25">
      <c r="A5" s="11" t="s">
        <v>38</v>
      </c>
      <c r="B5" s="519" t="s">
        <v>39</v>
      </c>
      <c r="C5" s="519"/>
      <c r="D5" s="519"/>
      <c r="G5" s="519"/>
      <c r="H5" s="519"/>
      <c r="I5" s="519"/>
    </row>
    <row r="6" spans="1:19" ht="41.25" customHeight="1" x14ac:dyDescent="0.25">
      <c r="A6" s="11" t="s">
        <v>40</v>
      </c>
      <c r="B6" s="519" t="s">
        <v>41</v>
      </c>
      <c r="C6" s="519"/>
      <c r="D6" s="519"/>
      <c r="G6" s="519"/>
      <c r="H6" s="519"/>
      <c r="I6" s="519"/>
    </row>
    <row r="7" spans="1:19" ht="24.95" customHeight="1" x14ac:dyDescent="0.25">
      <c r="A7" s="520" t="s">
        <v>42</v>
      </c>
      <c r="B7" s="520"/>
      <c r="C7" s="520"/>
      <c r="D7" s="3"/>
      <c r="G7" s="3"/>
      <c r="H7" s="3"/>
      <c r="I7" s="3"/>
    </row>
    <row r="8" spans="1:19" s="1" customFormat="1" ht="24.95" customHeight="1" thickBot="1" x14ac:dyDescent="0.3">
      <c r="A8" s="521" t="s">
        <v>43</v>
      </c>
      <c r="B8" s="521"/>
      <c r="C8" s="2"/>
      <c r="D8" s="3"/>
      <c r="E8"/>
      <c r="F8"/>
      <c r="G8" s="3"/>
      <c r="H8" s="3"/>
      <c r="I8" s="3"/>
      <c r="J8"/>
      <c r="K8"/>
      <c r="L8"/>
      <c r="M8"/>
      <c r="N8"/>
      <c r="O8"/>
      <c r="P8"/>
      <c r="Q8"/>
    </row>
    <row r="9" spans="1:19" s="6" customFormat="1" ht="21" thickTop="1" thickBot="1" x14ac:dyDescent="0.4">
      <c r="A9" s="524" t="s">
        <v>0</v>
      </c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6"/>
    </row>
    <row r="10" spans="1:19" s="7" customFormat="1" ht="16.5" thickTop="1" thickBot="1" x14ac:dyDescent="0.3">
      <c r="A10" s="515" t="s">
        <v>1</v>
      </c>
      <c r="B10" s="515" t="s">
        <v>2</v>
      </c>
      <c r="C10" s="515"/>
      <c r="D10" s="516" t="s">
        <v>3</v>
      </c>
      <c r="E10" s="518" t="s">
        <v>4</v>
      </c>
      <c r="F10" s="518" t="s">
        <v>5</v>
      </c>
      <c r="G10" s="518" t="s">
        <v>6</v>
      </c>
      <c r="H10" s="518" t="s">
        <v>7</v>
      </c>
      <c r="I10" s="518"/>
      <c r="J10" s="518"/>
      <c r="K10" s="518"/>
      <c r="L10" s="515" t="s">
        <v>8</v>
      </c>
      <c r="M10" s="515" t="s">
        <v>9</v>
      </c>
      <c r="N10" s="515"/>
      <c r="O10" s="515"/>
      <c r="P10" s="515"/>
      <c r="Q10" s="515"/>
      <c r="R10" s="515"/>
    </row>
    <row r="11" spans="1:19" s="7" customFormat="1" ht="16.5" thickTop="1" thickBot="1" x14ac:dyDescent="0.3">
      <c r="A11" s="515"/>
      <c r="B11" s="515"/>
      <c r="C11" s="515"/>
      <c r="D11" s="517"/>
      <c r="E11" s="518"/>
      <c r="F11" s="518"/>
      <c r="G11" s="518"/>
      <c r="H11" s="384" t="s">
        <v>10</v>
      </c>
      <c r="I11" s="384" t="s">
        <v>11</v>
      </c>
      <c r="J11" s="384" t="s">
        <v>12</v>
      </c>
      <c r="K11" s="384" t="s">
        <v>13</v>
      </c>
      <c r="L11" s="515"/>
      <c r="M11" s="515"/>
      <c r="N11" s="515"/>
      <c r="O11" s="515"/>
      <c r="P11" s="515"/>
      <c r="Q11" s="515"/>
      <c r="R11" s="515"/>
    </row>
    <row r="12" spans="1:19" s="1" customFormat="1" ht="64.5" thickTop="1" thickBot="1" x14ac:dyDescent="0.3">
      <c r="A12" s="425" t="s">
        <v>484</v>
      </c>
      <c r="B12" s="522" t="s">
        <v>481</v>
      </c>
      <c r="C12" s="523"/>
      <c r="D12" s="281" t="s">
        <v>461</v>
      </c>
      <c r="E12" s="281" t="s">
        <v>512</v>
      </c>
      <c r="F12" s="281"/>
      <c r="G12" s="281">
        <v>10</v>
      </c>
      <c r="H12" s="284">
        <v>5</v>
      </c>
      <c r="I12" s="284">
        <v>5</v>
      </c>
      <c r="J12" s="284"/>
      <c r="K12" s="285"/>
      <c r="L12" s="350">
        <f>+C23+C38+C90+C108+C120</f>
        <v>962415</v>
      </c>
      <c r="M12" s="527"/>
      <c r="N12" s="527"/>
      <c r="O12" s="527"/>
      <c r="P12" s="527"/>
      <c r="Q12" s="527"/>
      <c r="R12" s="528"/>
    </row>
    <row r="13" spans="1:19" s="1" customFormat="1" ht="21" thickTop="1" thickBot="1" x14ac:dyDescent="0.4">
      <c r="A13" s="524" t="s">
        <v>567</v>
      </c>
      <c r="B13" s="525"/>
      <c r="C13" s="525"/>
      <c r="D13" s="525"/>
      <c r="E13" s="525"/>
      <c r="F13" s="525"/>
      <c r="G13" s="525"/>
      <c r="H13" s="525"/>
      <c r="I13" s="525"/>
      <c r="J13" s="525"/>
      <c r="K13" s="525"/>
      <c r="L13" s="525"/>
      <c r="M13" s="525"/>
      <c r="N13" s="525"/>
      <c r="O13" s="525"/>
      <c r="P13" s="525"/>
      <c r="Q13" s="525"/>
      <c r="R13" s="526"/>
    </row>
    <row r="14" spans="1:19" s="7" customFormat="1" ht="17.25" thickTop="1" thickBot="1" x14ac:dyDescent="0.3">
      <c r="A14" s="529" t="s">
        <v>15</v>
      </c>
      <c r="B14" s="529"/>
      <c r="C14" s="531" t="s">
        <v>16</v>
      </c>
      <c r="D14" s="531" t="s">
        <v>17</v>
      </c>
      <c r="E14" s="531"/>
      <c r="F14" s="531"/>
      <c r="G14" s="531"/>
      <c r="H14" s="531" t="s">
        <v>18</v>
      </c>
      <c r="I14" s="531"/>
      <c r="J14" s="531"/>
      <c r="K14" s="531"/>
      <c r="L14" s="529" t="s">
        <v>19</v>
      </c>
      <c r="M14" s="531" t="s">
        <v>20</v>
      </c>
      <c r="N14" s="531"/>
      <c r="O14" s="531"/>
      <c r="P14" s="531"/>
      <c r="Q14" s="531"/>
      <c r="R14" s="531"/>
    </row>
    <row r="15" spans="1:19" s="7" customFormat="1" ht="43.5" thickTop="1" thickBot="1" x14ac:dyDescent="0.3">
      <c r="A15" s="529"/>
      <c r="B15" s="529"/>
      <c r="C15" s="531"/>
      <c r="D15" s="385" t="s">
        <v>21</v>
      </c>
      <c r="E15" s="385" t="s">
        <v>22</v>
      </c>
      <c r="F15" s="385" t="s">
        <v>23</v>
      </c>
      <c r="G15" s="385" t="s">
        <v>24</v>
      </c>
      <c r="H15" s="385" t="s">
        <v>10</v>
      </c>
      <c r="I15" s="385" t="s">
        <v>11</v>
      </c>
      <c r="J15" s="385" t="s">
        <v>12</v>
      </c>
      <c r="K15" s="385" t="s">
        <v>13</v>
      </c>
      <c r="L15" s="529"/>
      <c r="M15" s="352" t="s">
        <v>25</v>
      </c>
      <c r="N15" s="352" t="s">
        <v>26</v>
      </c>
      <c r="O15" s="352" t="s">
        <v>27</v>
      </c>
      <c r="P15" s="352" t="s">
        <v>28</v>
      </c>
      <c r="Q15" s="352" t="s">
        <v>29</v>
      </c>
      <c r="R15" s="352" t="s">
        <v>30</v>
      </c>
    </row>
    <row r="16" spans="1:19" ht="30.75" customHeight="1" thickTop="1" thickBot="1" x14ac:dyDescent="0.3">
      <c r="A16" s="509" t="s">
        <v>460</v>
      </c>
      <c r="B16" s="510"/>
      <c r="C16" s="513">
        <f>SUM(G16:G17)</f>
        <v>43000</v>
      </c>
      <c r="D16" s="248" t="s">
        <v>415</v>
      </c>
      <c r="E16" s="249">
        <v>20</v>
      </c>
      <c r="F16" s="250">
        <v>200</v>
      </c>
      <c r="G16" s="250">
        <f>E16*F16</f>
        <v>4000</v>
      </c>
      <c r="H16" s="250"/>
      <c r="I16" s="251">
        <v>2000</v>
      </c>
      <c r="J16" s="251">
        <v>2000</v>
      </c>
      <c r="K16" s="251"/>
      <c r="L16" s="408" t="s">
        <v>473</v>
      </c>
      <c r="M16" s="251">
        <v>12</v>
      </c>
      <c r="N16" s="355" t="s">
        <v>565</v>
      </c>
      <c r="O16" s="251">
        <v>3</v>
      </c>
      <c r="P16" s="251">
        <v>7</v>
      </c>
      <c r="Q16" s="251">
        <v>1</v>
      </c>
      <c r="R16" s="429">
        <v>2</v>
      </c>
      <c r="S16" s="8"/>
    </row>
    <row r="17" spans="1:19" ht="21.75" customHeight="1" thickTop="1" x14ac:dyDescent="0.25">
      <c r="A17" s="511"/>
      <c r="B17" s="512"/>
      <c r="C17" s="514"/>
      <c r="D17" s="252" t="s">
        <v>404</v>
      </c>
      <c r="E17" s="253">
        <v>200</v>
      </c>
      <c r="F17" s="254">
        <v>195</v>
      </c>
      <c r="G17" s="250">
        <f t="shared" ref="G17:G22" si="0">E17*F17</f>
        <v>39000</v>
      </c>
      <c r="H17" s="254"/>
      <c r="I17" s="255">
        <v>19500</v>
      </c>
      <c r="J17" s="255">
        <v>19500</v>
      </c>
      <c r="K17" s="255"/>
      <c r="L17" s="409" t="s">
        <v>473</v>
      </c>
      <c r="M17" s="256">
        <v>12</v>
      </c>
      <c r="N17" s="356" t="s">
        <v>565</v>
      </c>
      <c r="O17" s="256">
        <v>3</v>
      </c>
      <c r="P17" s="256">
        <v>9</v>
      </c>
      <c r="Q17" s="256">
        <v>2</v>
      </c>
      <c r="R17" s="430">
        <v>1</v>
      </c>
      <c r="S17" s="8"/>
    </row>
    <row r="18" spans="1:19" s="10" customFormat="1" ht="18" customHeight="1" x14ac:dyDescent="0.25">
      <c r="A18" s="507" t="s">
        <v>423</v>
      </c>
      <c r="B18" s="508"/>
      <c r="C18" s="497">
        <f>SUM(G18:G22)</f>
        <v>151500</v>
      </c>
      <c r="D18" s="248" t="s">
        <v>383</v>
      </c>
      <c r="E18" s="249">
        <v>100</v>
      </c>
      <c r="F18" s="250">
        <v>350</v>
      </c>
      <c r="G18" s="250">
        <f t="shared" si="0"/>
        <v>35000</v>
      </c>
      <c r="H18" s="257"/>
      <c r="I18" s="353">
        <v>35000</v>
      </c>
      <c r="J18" s="257"/>
      <c r="K18" s="257"/>
      <c r="L18" s="156" t="s">
        <v>473</v>
      </c>
      <c r="M18" s="167">
        <v>12</v>
      </c>
      <c r="N18" s="357" t="s">
        <v>565</v>
      </c>
      <c r="O18" s="167">
        <v>3</v>
      </c>
      <c r="P18" s="167">
        <v>1</v>
      </c>
      <c r="Q18" s="167">
        <v>1</v>
      </c>
      <c r="R18" s="431">
        <v>1</v>
      </c>
      <c r="S18" s="9"/>
    </row>
    <row r="19" spans="1:19" s="10" customFormat="1" ht="18" customHeight="1" x14ac:dyDescent="0.25">
      <c r="A19" s="507"/>
      <c r="B19" s="508"/>
      <c r="C19" s="497"/>
      <c r="D19" s="248" t="s">
        <v>424</v>
      </c>
      <c r="E19" s="249">
        <v>100</v>
      </c>
      <c r="F19" s="250">
        <v>650</v>
      </c>
      <c r="G19" s="250">
        <f t="shared" si="0"/>
        <v>65000</v>
      </c>
      <c r="H19" s="257"/>
      <c r="I19" s="353">
        <v>65000</v>
      </c>
      <c r="J19" s="257"/>
      <c r="K19" s="257"/>
      <c r="L19" s="156" t="s">
        <v>473</v>
      </c>
      <c r="M19" s="167">
        <v>12</v>
      </c>
      <c r="N19" s="357" t="s">
        <v>565</v>
      </c>
      <c r="O19" s="167">
        <v>3</v>
      </c>
      <c r="P19" s="167">
        <v>1</v>
      </c>
      <c r="Q19" s="167">
        <v>1</v>
      </c>
      <c r="R19" s="431">
        <v>1</v>
      </c>
      <c r="S19" s="9"/>
    </row>
    <row r="20" spans="1:19" s="10" customFormat="1" ht="20.25" customHeight="1" x14ac:dyDescent="0.25">
      <c r="A20" s="507"/>
      <c r="B20" s="508"/>
      <c r="C20" s="497"/>
      <c r="D20" s="248" t="s">
        <v>425</v>
      </c>
      <c r="E20" s="249">
        <v>10</v>
      </c>
      <c r="F20" s="250">
        <v>200</v>
      </c>
      <c r="G20" s="250">
        <f t="shared" si="0"/>
        <v>2000</v>
      </c>
      <c r="H20" s="167"/>
      <c r="I20" s="167">
        <v>2000</v>
      </c>
      <c r="J20" s="167"/>
      <c r="K20" s="167"/>
      <c r="L20" s="156" t="s">
        <v>473</v>
      </c>
      <c r="M20" s="167">
        <v>12</v>
      </c>
      <c r="N20" s="357" t="s">
        <v>565</v>
      </c>
      <c r="O20" s="167">
        <v>3</v>
      </c>
      <c r="P20" s="167">
        <v>7</v>
      </c>
      <c r="Q20" s="167">
        <v>1</v>
      </c>
      <c r="R20" s="431">
        <v>2</v>
      </c>
      <c r="S20" s="9"/>
    </row>
    <row r="21" spans="1:19" s="10" customFormat="1" ht="20.25" customHeight="1" x14ac:dyDescent="0.25">
      <c r="A21" s="507"/>
      <c r="B21" s="508"/>
      <c r="C21" s="497"/>
      <c r="D21" s="248" t="s">
        <v>404</v>
      </c>
      <c r="E21" s="249">
        <v>100</v>
      </c>
      <c r="F21" s="250">
        <v>195</v>
      </c>
      <c r="G21" s="250">
        <f t="shared" si="0"/>
        <v>19500</v>
      </c>
      <c r="H21" s="167"/>
      <c r="I21" s="167">
        <v>19500</v>
      </c>
      <c r="J21" s="167"/>
      <c r="K21" s="167"/>
      <c r="L21" s="156" t="s">
        <v>473</v>
      </c>
      <c r="M21" s="167">
        <v>12</v>
      </c>
      <c r="N21" s="357" t="s">
        <v>565</v>
      </c>
      <c r="O21" s="167">
        <v>3</v>
      </c>
      <c r="P21" s="167">
        <v>9</v>
      </c>
      <c r="Q21" s="167">
        <v>2</v>
      </c>
      <c r="R21" s="431">
        <v>1</v>
      </c>
      <c r="S21" s="9"/>
    </row>
    <row r="22" spans="1:19" s="10" customFormat="1" ht="20.25" customHeight="1" x14ac:dyDescent="0.25">
      <c r="A22" s="507"/>
      <c r="B22" s="508"/>
      <c r="C22" s="497"/>
      <c r="D22" s="248" t="s">
        <v>426</v>
      </c>
      <c r="E22" s="249">
        <v>3000</v>
      </c>
      <c r="F22" s="250">
        <v>10</v>
      </c>
      <c r="G22" s="250">
        <f t="shared" si="0"/>
        <v>30000</v>
      </c>
      <c r="H22" s="167"/>
      <c r="I22" s="167">
        <v>30000</v>
      </c>
      <c r="J22" s="167"/>
      <c r="K22" s="167"/>
      <c r="L22" s="156" t="s">
        <v>473</v>
      </c>
      <c r="M22" s="167">
        <v>12</v>
      </c>
      <c r="N22" s="357" t="s">
        <v>565</v>
      </c>
      <c r="O22" s="167">
        <v>3</v>
      </c>
      <c r="P22" s="167">
        <v>2</v>
      </c>
      <c r="Q22" s="167">
        <v>2</v>
      </c>
      <c r="R22" s="431">
        <v>3</v>
      </c>
      <c r="S22" s="9"/>
    </row>
    <row r="23" spans="1:19" s="10" customFormat="1" ht="20.25" customHeight="1" x14ac:dyDescent="0.25">
      <c r="A23" s="463" t="s">
        <v>542</v>
      </c>
      <c r="B23" s="464"/>
      <c r="C23" s="354">
        <f>SUM(C16:C22)</f>
        <v>194500</v>
      </c>
      <c r="D23" s="248"/>
      <c r="E23" s="249"/>
      <c r="F23" s="250"/>
      <c r="G23" s="250"/>
      <c r="H23" s="167"/>
      <c r="I23" s="167"/>
      <c r="J23" s="167"/>
      <c r="K23" s="167"/>
      <c r="L23" s="156"/>
      <c r="M23" s="167"/>
      <c r="N23" s="167"/>
      <c r="O23" s="167"/>
      <c r="P23" s="167"/>
      <c r="Q23" s="167"/>
      <c r="R23" s="431"/>
      <c r="S23" s="9"/>
    </row>
    <row r="24" spans="1:19" s="10" customFormat="1" ht="20.25" customHeight="1" thickBot="1" x14ac:dyDescent="0.3">
      <c r="A24" s="432" t="s">
        <v>568</v>
      </c>
      <c r="B24" s="180"/>
      <c r="C24" s="211"/>
      <c r="D24" s="182"/>
      <c r="E24" s="183"/>
      <c r="F24" s="179"/>
      <c r="G24" s="179"/>
      <c r="H24" s="184"/>
      <c r="I24" s="157"/>
      <c r="J24" s="157"/>
      <c r="K24" s="157"/>
      <c r="L24" s="153"/>
      <c r="M24" s="151"/>
      <c r="N24" s="151"/>
      <c r="O24" s="151"/>
      <c r="P24" s="151"/>
      <c r="Q24" s="151"/>
      <c r="R24" s="433"/>
      <c r="S24" s="9"/>
    </row>
    <row r="25" spans="1:19" s="10" customFormat="1" ht="20.25" customHeight="1" thickTop="1" thickBot="1" x14ac:dyDescent="0.3">
      <c r="A25" s="515" t="s">
        <v>1</v>
      </c>
      <c r="B25" s="515" t="s">
        <v>2</v>
      </c>
      <c r="C25" s="515"/>
      <c r="D25" s="516" t="s">
        <v>3</v>
      </c>
      <c r="E25" s="518" t="s">
        <v>4</v>
      </c>
      <c r="F25" s="518" t="s">
        <v>5</v>
      </c>
      <c r="G25" s="518" t="s">
        <v>6</v>
      </c>
      <c r="H25" s="518" t="s">
        <v>7</v>
      </c>
      <c r="I25" s="518"/>
      <c r="J25" s="518"/>
      <c r="K25" s="518"/>
      <c r="L25" s="515" t="s">
        <v>8</v>
      </c>
      <c r="M25" s="515" t="s">
        <v>9</v>
      </c>
      <c r="N25" s="515"/>
      <c r="O25" s="515"/>
      <c r="P25" s="515"/>
      <c r="Q25" s="515"/>
      <c r="R25" s="515"/>
      <c r="S25" s="9"/>
    </row>
    <row r="26" spans="1:19" s="10" customFormat="1" ht="20.25" customHeight="1" thickTop="1" thickBot="1" x14ac:dyDescent="0.3">
      <c r="A26" s="515"/>
      <c r="B26" s="515"/>
      <c r="C26" s="515"/>
      <c r="D26" s="517"/>
      <c r="E26" s="518"/>
      <c r="F26" s="518"/>
      <c r="G26" s="518"/>
      <c r="H26" s="384" t="s">
        <v>10</v>
      </c>
      <c r="I26" s="384" t="s">
        <v>11</v>
      </c>
      <c r="J26" s="384" t="s">
        <v>12</v>
      </c>
      <c r="K26" s="384" t="s">
        <v>13</v>
      </c>
      <c r="L26" s="515"/>
      <c r="M26" s="515"/>
      <c r="N26" s="515"/>
      <c r="O26" s="515"/>
      <c r="P26" s="515"/>
      <c r="Q26" s="515"/>
      <c r="R26" s="515"/>
      <c r="S26" s="9"/>
    </row>
    <row r="27" spans="1:19" s="10" customFormat="1" ht="72" customHeight="1" thickTop="1" x14ac:dyDescent="0.25">
      <c r="A27" s="425" t="s">
        <v>485</v>
      </c>
      <c r="B27" s="522" t="s">
        <v>557</v>
      </c>
      <c r="C27" s="523"/>
      <c r="D27" s="281" t="s">
        <v>461</v>
      </c>
      <c r="E27" s="281" t="s">
        <v>556</v>
      </c>
      <c r="F27" s="281"/>
      <c r="G27" s="281">
        <v>10</v>
      </c>
      <c r="H27" s="284">
        <v>5</v>
      </c>
      <c r="I27" s="284">
        <v>5</v>
      </c>
      <c r="J27" s="284"/>
      <c r="K27" s="285"/>
      <c r="L27" s="350">
        <f>+C31+C33</f>
        <v>193150</v>
      </c>
      <c r="M27" s="527"/>
      <c r="N27" s="527"/>
      <c r="O27" s="527"/>
      <c r="P27" s="527"/>
      <c r="Q27" s="527"/>
      <c r="R27" s="528"/>
      <c r="S27" s="9"/>
    </row>
    <row r="28" spans="1:19" s="10" customFormat="1" ht="20.25" customHeight="1" thickBot="1" x14ac:dyDescent="0.3">
      <c r="A28" s="432"/>
      <c r="B28" s="180"/>
      <c r="C28" s="181"/>
      <c r="D28" s="182"/>
      <c r="E28" s="183"/>
      <c r="F28" s="179"/>
      <c r="G28" s="179"/>
      <c r="H28" s="184"/>
      <c r="I28" s="157"/>
      <c r="J28" s="157"/>
      <c r="K28" s="157"/>
      <c r="L28" s="153"/>
      <c r="M28" s="151"/>
      <c r="N28" s="151"/>
      <c r="O28" s="151"/>
      <c r="P28" s="151"/>
      <c r="Q28" s="151"/>
      <c r="R28" s="433"/>
      <c r="S28" s="9"/>
    </row>
    <row r="29" spans="1:19" s="10" customFormat="1" ht="20.25" customHeight="1" thickTop="1" thickBot="1" x14ac:dyDescent="0.3">
      <c r="A29" s="515" t="s">
        <v>15</v>
      </c>
      <c r="B29" s="515"/>
      <c r="C29" s="518" t="s">
        <v>16</v>
      </c>
      <c r="D29" s="518" t="s">
        <v>17</v>
      </c>
      <c r="E29" s="518"/>
      <c r="F29" s="518"/>
      <c r="G29" s="518"/>
      <c r="H29" s="518" t="s">
        <v>18</v>
      </c>
      <c r="I29" s="518"/>
      <c r="J29" s="518"/>
      <c r="K29" s="518"/>
      <c r="L29" s="515" t="s">
        <v>19</v>
      </c>
      <c r="M29" s="518" t="s">
        <v>20</v>
      </c>
      <c r="N29" s="518"/>
      <c r="O29" s="518"/>
      <c r="P29" s="518"/>
      <c r="Q29" s="518"/>
      <c r="R29" s="518"/>
      <c r="S29" s="9"/>
    </row>
    <row r="30" spans="1:19" s="10" customFormat="1" ht="41.25" customHeight="1" thickTop="1" thickBot="1" x14ac:dyDescent="0.3">
      <c r="A30" s="515"/>
      <c r="B30" s="515"/>
      <c r="C30" s="518"/>
      <c r="D30" s="384" t="s">
        <v>21</v>
      </c>
      <c r="E30" s="384" t="s">
        <v>22</v>
      </c>
      <c r="F30" s="384" t="s">
        <v>23</v>
      </c>
      <c r="G30" s="384" t="s">
        <v>24</v>
      </c>
      <c r="H30" s="384" t="s">
        <v>10</v>
      </c>
      <c r="I30" s="384" t="s">
        <v>11</v>
      </c>
      <c r="J30" s="384" t="s">
        <v>12</v>
      </c>
      <c r="K30" s="384" t="s">
        <v>13</v>
      </c>
      <c r="L30" s="515"/>
      <c r="M30" s="351" t="s">
        <v>25</v>
      </c>
      <c r="N30" s="351" t="s">
        <v>26</v>
      </c>
      <c r="O30" s="351" t="s">
        <v>27</v>
      </c>
      <c r="P30" s="351" t="s">
        <v>28</v>
      </c>
      <c r="Q30" s="351" t="s">
        <v>29</v>
      </c>
      <c r="R30" s="351" t="s">
        <v>30</v>
      </c>
      <c r="S30" s="9"/>
    </row>
    <row r="31" spans="1:19" s="10" customFormat="1" ht="20.25" customHeight="1" thickTop="1" thickBot="1" x14ac:dyDescent="0.3">
      <c r="A31" s="481" t="s">
        <v>549</v>
      </c>
      <c r="B31" s="482"/>
      <c r="C31" s="485">
        <f>SUM(G31:G32)</f>
        <v>33250</v>
      </c>
      <c r="D31" s="360" t="s">
        <v>415</v>
      </c>
      <c r="E31" s="310">
        <v>20</v>
      </c>
      <c r="F31" s="361">
        <v>200</v>
      </c>
      <c r="G31" s="361">
        <f t="shared" ref="G31:G37" si="1">+F31*E31</f>
        <v>4000</v>
      </c>
      <c r="H31" s="361">
        <v>4000</v>
      </c>
      <c r="I31" s="301"/>
      <c r="J31" s="301"/>
      <c r="K31" s="301"/>
      <c r="L31" s="276" t="s">
        <v>473</v>
      </c>
      <c r="M31" s="301">
        <v>12</v>
      </c>
      <c r="N31" s="362" t="s">
        <v>565</v>
      </c>
      <c r="O31" s="301">
        <v>3</v>
      </c>
      <c r="P31" s="301">
        <v>7</v>
      </c>
      <c r="Q31" s="301">
        <v>1</v>
      </c>
      <c r="R31" s="434">
        <v>2</v>
      </c>
      <c r="S31" s="9"/>
    </row>
    <row r="32" spans="1:19" s="10" customFormat="1" ht="20.25" customHeight="1" thickTop="1" x14ac:dyDescent="0.25">
      <c r="A32" s="483"/>
      <c r="B32" s="484"/>
      <c r="C32" s="486"/>
      <c r="D32" s="363" t="s">
        <v>404</v>
      </c>
      <c r="E32" s="364">
        <v>150</v>
      </c>
      <c r="F32" s="365">
        <v>195</v>
      </c>
      <c r="G32" s="361">
        <f t="shared" si="1"/>
        <v>29250</v>
      </c>
      <c r="H32" s="365">
        <v>29250</v>
      </c>
      <c r="I32" s="366"/>
      <c r="J32" s="366"/>
      <c r="K32" s="366"/>
      <c r="L32" s="367" t="s">
        <v>473</v>
      </c>
      <c r="M32" s="359">
        <v>12</v>
      </c>
      <c r="N32" s="368" t="s">
        <v>565</v>
      </c>
      <c r="O32" s="359">
        <v>3</v>
      </c>
      <c r="P32" s="359">
        <v>9</v>
      </c>
      <c r="Q32" s="359">
        <v>2</v>
      </c>
      <c r="R32" s="435">
        <v>1</v>
      </c>
      <c r="S32" s="9"/>
    </row>
    <row r="33" spans="1:19" s="10" customFormat="1" ht="20.25" customHeight="1" x14ac:dyDescent="0.25">
      <c r="A33" s="487" t="s">
        <v>423</v>
      </c>
      <c r="B33" s="488"/>
      <c r="C33" s="489">
        <f>SUM(G33:G37)</f>
        <v>159900</v>
      </c>
      <c r="D33" s="360" t="s">
        <v>383</v>
      </c>
      <c r="E33" s="310">
        <v>100</v>
      </c>
      <c r="F33" s="361">
        <v>350</v>
      </c>
      <c r="G33" s="361">
        <f t="shared" si="1"/>
        <v>35000</v>
      </c>
      <c r="H33" s="369"/>
      <c r="I33" s="369"/>
      <c r="J33" s="369"/>
      <c r="K33" s="361">
        <v>35000</v>
      </c>
      <c r="L33" s="277" t="s">
        <v>473</v>
      </c>
      <c r="M33" s="270">
        <v>12</v>
      </c>
      <c r="N33" s="370" t="s">
        <v>565</v>
      </c>
      <c r="O33" s="270">
        <v>3</v>
      </c>
      <c r="P33" s="270">
        <v>1</v>
      </c>
      <c r="Q33" s="270">
        <v>1</v>
      </c>
      <c r="R33" s="436">
        <v>1</v>
      </c>
      <c r="S33" s="9"/>
    </row>
    <row r="34" spans="1:19" s="10" customFormat="1" ht="20.25" customHeight="1" x14ac:dyDescent="0.25">
      <c r="A34" s="487"/>
      <c r="B34" s="488"/>
      <c r="C34" s="489"/>
      <c r="D34" s="360" t="s">
        <v>424</v>
      </c>
      <c r="E34" s="310">
        <v>100</v>
      </c>
      <c r="F34" s="361">
        <v>750</v>
      </c>
      <c r="G34" s="361">
        <f t="shared" si="1"/>
        <v>75000</v>
      </c>
      <c r="H34" s="369"/>
      <c r="I34" s="369"/>
      <c r="J34" s="369"/>
      <c r="K34" s="361">
        <v>75000</v>
      </c>
      <c r="L34" s="277" t="s">
        <v>473</v>
      </c>
      <c r="M34" s="270">
        <v>12</v>
      </c>
      <c r="N34" s="370" t="s">
        <v>565</v>
      </c>
      <c r="O34" s="270">
        <v>3</v>
      </c>
      <c r="P34" s="270">
        <v>1</v>
      </c>
      <c r="Q34" s="270">
        <v>1</v>
      </c>
      <c r="R34" s="436">
        <v>1</v>
      </c>
      <c r="S34" s="9"/>
    </row>
    <row r="35" spans="1:19" s="10" customFormat="1" ht="20.25" customHeight="1" x14ac:dyDescent="0.25">
      <c r="A35" s="487"/>
      <c r="B35" s="488"/>
      <c r="C35" s="489"/>
      <c r="D35" s="360" t="s">
        <v>425</v>
      </c>
      <c r="E35" s="310">
        <v>2</v>
      </c>
      <c r="F35" s="361">
        <v>200</v>
      </c>
      <c r="G35" s="361">
        <f t="shared" si="1"/>
        <v>400</v>
      </c>
      <c r="H35" s="296"/>
      <c r="I35" s="296"/>
      <c r="J35" s="296"/>
      <c r="K35" s="361">
        <v>400</v>
      </c>
      <c r="L35" s="277" t="s">
        <v>473</v>
      </c>
      <c r="M35" s="270">
        <v>12</v>
      </c>
      <c r="N35" s="370" t="s">
        <v>565</v>
      </c>
      <c r="O35" s="270">
        <v>3</v>
      </c>
      <c r="P35" s="270">
        <v>7</v>
      </c>
      <c r="Q35" s="270">
        <v>1</v>
      </c>
      <c r="R35" s="436">
        <v>2</v>
      </c>
      <c r="S35" s="9"/>
    </row>
    <row r="36" spans="1:19" s="10" customFormat="1" ht="20.25" customHeight="1" x14ac:dyDescent="0.25">
      <c r="A36" s="487"/>
      <c r="B36" s="488"/>
      <c r="C36" s="489"/>
      <c r="D36" s="360" t="s">
        <v>404</v>
      </c>
      <c r="E36" s="310">
        <v>100</v>
      </c>
      <c r="F36" s="361">
        <v>195</v>
      </c>
      <c r="G36" s="361">
        <f t="shared" si="1"/>
        <v>19500</v>
      </c>
      <c r="H36" s="296"/>
      <c r="I36" s="296"/>
      <c r="J36" s="296"/>
      <c r="K36" s="361">
        <v>19500</v>
      </c>
      <c r="L36" s="277" t="s">
        <v>473</v>
      </c>
      <c r="M36" s="270">
        <v>12</v>
      </c>
      <c r="N36" s="370" t="s">
        <v>565</v>
      </c>
      <c r="O36" s="270">
        <v>3</v>
      </c>
      <c r="P36" s="270">
        <v>9</v>
      </c>
      <c r="Q36" s="270">
        <v>2</v>
      </c>
      <c r="R36" s="436">
        <v>1</v>
      </c>
      <c r="S36" s="9"/>
    </row>
    <row r="37" spans="1:19" s="10" customFormat="1" ht="20.25" customHeight="1" x14ac:dyDescent="0.25">
      <c r="A37" s="487"/>
      <c r="B37" s="488"/>
      <c r="C37" s="489"/>
      <c r="D37" s="360" t="s">
        <v>426</v>
      </c>
      <c r="E37" s="310">
        <v>3000</v>
      </c>
      <c r="F37" s="361">
        <v>10</v>
      </c>
      <c r="G37" s="361">
        <f t="shared" si="1"/>
        <v>30000</v>
      </c>
      <c r="H37" s="296"/>
      <c r="I37" s="296"/>
      <c r="J37" s="296"/>
      <c r="K37" s="361">
        <v>30000</v>
      </c>
      <c r="L37" s="277" t="s">
        <v>473</v>
      </c>
      <c r="M37" s="270">
        <v>12</v>
      </c>
      <c r="N37" s="370" t="s">
        <v>565</v>
      </c>
      <c r="O37" s="270">
        <v>2</v>
      </c>
      <c r="P37" s="270">
        <v>2</v>
      </c>
      <c r="Q37" s="270">
        <v>2</v>
      </c>
      <c r="R37" s="436">
        <v>1</v>
      </c>
      <c r="S37" s="9"/>
    </row>
    <row r="38" spans="1:19" s="10" customFormat="1" ht="20.25" customHeight="1" x14ac:dyDescent="0.25">
      <c r="A38" s="465" t="s">
        <v>542</v>
      </c>
      <c r="B38" s="466"/>
      <c r="C38" s="358">
        <f>SUM(C31:C37)</f>
        <v>193150</v>
      </c>
      <c r="D38" s="159"/>
      <c r="E38" s="160"/>
      <c r="F38" s="161"/>
      <c r="G38" s="161"/>
      <c r="H38" s="164"/>
      <c r="I38" s="164"/>
      <c r="J38" s="164"/>
      <c r="K38" s="164"/>
      <c r="L38" s="156"/>
      <c r="M38" s="233"/>
      <c r="N38" s="233"/>
      <c r="O38" s="233"/>
      <c r="P38" s="233"/>
      <c r="Q38" s="233"/>
      <c r="R38" s="431"/>
      <c r="S38" s="9"/>
    </row>
    <row r="39" spans="1:19" s="10" customFormat="1" ht="20.25" customHeight="1" x14ac:dyDescent="0.25">
      <c r="A39" s="437"/>
      <c r="B39" s="410"/>
      <c r="C39" s="411"/>
      <c r="D39" s="182"/>
      <c r="E39" s="183"/>
      <c r="F39" s="179"/>
      <c r="G39" s="179"/>
      <c r="H39" s="184"/>
      <c r="I39" s="184"/>
      <c r="J39" s="184"/>
      <c r="K39" s="184"/>
      <c r="L39" s="412"/>
      <c r="M39" s="413"/>
      <c r="N39" s="413"/>
      <c r="O39" s="413"/>
      <c r="P39" s="413"/>
      <c r="Q39" s="413"/>
      <c r="R39" s="433"/>
      <c r="S39" s="9"/>
    </row>
    <row r="40" spans="1:19" s="1" customFormat="1" ht="18" thickBot="1" x14ac:dyDescent="0.35">
      <c r="A40" s="438"/>
      <c r="B40" s="439"/>
      <c r="C40" s="439"/>
      <c r="D40" s="439"/>
      <c r="E40" s="439"/>
      <c r="F40" s="439"/>
      <c r="G40" s="439"/>
      <c r="H40" s="439"/>
      <c r="I40" s="439"/>
      <c r="J40" s="439"/>
      <c r="K40" s="439"/>
      <c r="L40" s="439"/>
      <c r="M40" s="439"/>
      <c r="N40" s="440"/>
      <c r="O40" s="440"/>
      <c r="P40" s="440"/>
      <c r="Q40" s="440"/>
      <c r="R40" s="441"/>
    </row>
    <row r="41" spans="1:19" s="1" customFormat="1" ht="17.25" thickTop="1" thickBot="1" x14ac:dyDescent="0.3">
      <c r="A41" s="529" t="s">
        <v>1</v>
      </c>
      <c r="B41" s="529" t="s">
        <v>2</v>
      </c>
      <c r="C41" s="529"/>
      <c r="D41" s="532" t="s">
        <v>3</v>
      </c>
      <c r="E41" s="531" t="s">
        <v>4</v>
      </c>
      <c r="F41" s="531" t="s">
        <v>5</v>
      </c>
      <c r="G41" s="531" t="s">
        <v>6</v>
      </c>
      <c r="H41" s="531" t="s">
        <v>7</v>
      </c>
      <c r="I41" s="531"/>
      <c r="J41" s="531"/>
      <c r="K41" s="531"/>
      <c r="L41" s="529" t="s">
        <v>8</v>
      </c>
      <c r="M41" s="529" t="s">
        <v>9</v>
      </c>
      <c r="N41" s="529"/>
      <c r="O41" s="529"/>
      <c r="P41" s="529"/>
      <c r="Q41" s="529"/>
      <c r="R41" s="529"/>
    </row>
    <row r="42" spans="1:19" s="1" customFormat="1" ht="17.25" thickTop="1" thickBot="1" x14ac:dyDescent="0.3">
      <c r="A42" s="529"/>
      <c r="B42" s="529"/>
      <c r="C42" s="529"/>
      <c r="D42" s="533"/>
      <c r="E42" s="531"/>
      <c r="F42" s="531"/>
      <c r="G42" s="531"/>
      <c r="H42" s="385" t="s">
        <v>10</v>
      </c>
      <c r="I42" s="385" t="s">
        <v>11</v>
      </c>
      <c r="J42" s="385" t="s">
        <v>12</v>
      </c>
      <c r="K42" s="385" t="s">
        <v>13</v>
      </c>
      <c r="L42" s="529"/>
      <c r="M42" s="529"/>
      <c r="N42" s="529"/>
      <c r="O42" s="529"/>
      <c r="P42" s="529"/>
      <c r="Q42" s="529"/>
      <c r="R42" s="529"/>
    </row>
    <row r="43" spans="1:19" s="1" customFormat="1" ht="43.5" customHeight="1" thickTop="1" thickBot="1" x14ac:dyDescent="0.3">
      <c r="A43" s="442" t="s">
        <v>482</v>
      </c>
      <c r="B43" s="536" t="s">
        <v>483</v>
      </c>
      <c r="C43" s="536"/>
      <c r="D43" s="387" t="s">
        <v>390</v>
      </c>
      <c r="E43" s="387" t="s">
        <v>384</v>
      </c>
      <c r="F43" s="387" t="s">
        <v>390</v>
      </c>
      <c r="G43" s="387" t="s">
        <v>390</v>
      </c>
      <c r="H43" s="302"/>
      <c r="I43" s="302"/>
      <c r="J43" s="302"/>
      <c r="K43" s="303"/>
      <c r="L43" s="304"/>
      <c r="M43" s="534"/>
      <c r="N43" s="534"/>
      <c r="O43" s="534"/>
      <c r="P43" s="534"/>
      <c r="Q43" s="534"/>
      <c r="R43" s="535"/>
    </row>
    <row r="44" spans="1:19" s="1" customFormat="1" ht="16.5" customHeight="1" thickTop="1" thickBot="1" x14ac:dyDescent="0.3">
      <c r="A44" s="529" t="s">
        <v>15</v>
      </c>
      <c r="B44" s="529"/>
      <c r="C44" s="531" t="s">
        <v>16</v>
      </c>
      <c r="D44" s="531" t="s">
        <v>17</v>
      </c>
      <c r="E44" s="531"/>
      <c r="F44" s="531"/>
      <c r="G44" s="531"/>
      <c r="H44" s="531" t="s">
        <v>18</v>
      </c>
      <c r="I44" s="531"/>
      <c r="J44" s="531"/>
      <c r="K44" s="531"/>
      <c r="L44" s="529" t="s">
        <v>19</v>
      </c>
      <c r="M44" s="531" t="s">
        <v>20</v>
      </c>
      <c r="N44" s="531"/>
      <c r="O44" s="531"/>
      <c r="P44" s="531"/>
      <c r="Q44" s="531"/>
      <c r="R44" s="531"/>
    </row>
    <row r="45" spans="1:19" s="1" customFormat="1" ht="34.5" customHeight="1" thickTop="1" x14ac:dyDescent="0.25">
      <c r="A45" s="530"/>
      <c r="B45" s="530"/>
      <c r="C45" s="532"/>
      <c r="D45" s="386" t="s">
        <v>21</v>
      </c>
      <c r="E45" s="386" t="s">
        <v>22</v>
      </c>
      <c r="F45" s="386" t="s">
        <v>23</v>
      </c>
      <c r="G45" s="386" t="s">
        <v>24</v>
      </c>
      <c r="H45" s="386" t="s">
        <v>10</v>
      </c>
      <c r="I45" s="386" t="s">
        <v>11</v>
      </c>
      <c r="J45" s="386" t="s">
        <v>12</v>
      </c>
      <c r="K45" s="386" t="s">
        <v>13</v>
      </c>
      <c r="L45" s="530"/>
      <c r="M45" s="262" t="s">
        <v>25</v>
      </c>
      <c r="N45" s="262" t="s">
        <v>26</v>
      </c>
      <c r="O45" s="262" t="s">
        <v>27</v>
      </c>
      <c r="P45" s="262" t="s">
        <v>28</v>
      </c>
      <c r="Q45" s="262" t="s">
        <v>29</v>
      </c>
      <c r="R45" s="262" t="s">
        <v>30</v>
      </c>
    </row>
    <row r="46" spans="1:19" s="1" customFormat="1" x14ac:dyDescent="0.25">
      <c r="A46" s="498" t="s">
        <v>391</v>
      </c>
      <c r="B46" s="499"/>
      <c r="C46" s="504">
        <f>SUM(G46:G80)</f>
        <v>138165</v>
      </c>
      <c r="D46" s="394" t="s">
        <v>422</v>
      </c>
      <c r="E46" s="394">
        <v>50</v>
      </c>
      <c r="F46" s="395">
        <v>125</v>
      </c>
      <c r="G46" s="395">
        <f t="shared" ref="G46:G89" si="2">E46*F46</f>
        <v>6250</v>
      </c>
      <c r="H46" s="396">
        <f>E46*F46</f>
        <v>6250</v>
      </c>
      <c r="I46" s="397"/>
      <c r="J46" s="397"/>
      <c r="K46" s="397"/>
      <c r="L46" s="398" t="s">
        <v>473</v>
      </c>
      <c r="M46" s="397">
        <v>12</v>
      </c>
      <c r="N46" s="399" t="s">
        <v>566</v>
      </c>
      <c r="O46" s="397">
        <v>3</v>
      </c>
      <c r="P46" s="397">
        <v>9</v>
      </c>
      <c r="Q46" s="397">
        <v>2</v>
      </c>
      <c r="R46" s="443">
        <v>1</v>
      </c>
    </row>
    <row r="47" spans="1:19" ht="17.25" customHeight="1" x14ac:dyDescent="0.25">
      <c r="A47" s="500"/>
      <c r="B47" s="501"/>
      <c r="C47" s="505"/>
      <c r="D47" s="400" t="s">
        <v>392</v>
      </c>
      <c r="E47" s="394">
        <v>2</v>
      </c>
      <c r="F47" s="395">
        <v>800</v>
      </c>
      <c r="G47" s="395">
        <f t="shared" si="2"/>
        <v>1600</v>
      </c>
      <c r="H47" s="396">
        <f t="shared" ref="H47:H89" si="3">E47*F47</f>
        <v>1600</v>
      </c>
      <c r="I47" s="401"/>
      <c r="J47" s="401"/>
      <c r="K47" s="401"/>
      <c r="L47" s="402" t="s">
        <v>473</v>
      </c>
      <c r="M47" s="401">
        <v>12</v>
      </c>
      <c r="N47" s="401" t="s">
        <v>566</v>
      </c>
      <c r="O47" s="401">
        <v>3</v>
      </c>
      <c r="P47" s="401">
        <v>9</v>
      </c>
      <c r="Q47" s="401">
        <v>2</v>
      </c>
      <c r="R47" s="444">
        <v>1</v>
      </c>
      <c r="S47" s="8"/>
    </row>
    <row r="48" spans="1:19" ht="18" customHeight="1" x14ac:dyDescent="0.25">
      <c r="A48" s="500"/>
      <c r="B48" s="501"/>
      <c r="C48" s="505"/>
      <c r="D48" s="400" t="s">
        <v>467</v>
      </c>
      <c r="E48" s="394">
        <v>600</v>
      </c>
      <c r="F48" s="395">
        <v>18</v>
      </c>
      <c r="G48" s="395">
        <f t="shared" si="2"/>
        <v>10800</v>
      </c>
      <c r="H48" s="396">
        <f t="shared" si="3"/>
        <v>10800</v>
      </c>
      <c r="I48" s="401"/>
      <c r="J48" s="401"/>
      <c r="K48" s="401"/>
      <c r="L48" s="402" t="s">
        <v>473</v>
      </c>
      <c r="M48" s="401">
        <v>12</v>
      </c>
      <c r="N48" s="401" t="s">
        <v>566</v>
      </c>
      <c r="O48" s="401">
        <v>3</v>
      </c>
      <c r="P48" s="401">
        <v>9</v>
      </c>
      <c r="Q48" s="401">
        <v>2</v>
      </c>
      <c r="R48" s="444">
        <v>1</v>
      </c>
      <c r="S48" s="8"/>
    </row>
    <row r="49" spans="1:19" s="150" customFormat="1" ht="18" customHeight="1" x14ac:dyDescent="0.25">
      <c r="A49" s="500"/>
      <c r="B49" s="501"/>
      <c r="C49" s="505"/>
      <c r="D49" s="400" t="s">
        <v>427</v>
      </c>
      <c r="E49" s="394">
        <v>50</v>
      </c>
      <c r="F49" s="395">
        <v>30</v>
      </c>
      <c r="G49" s="395">
        <f t="shared" si="2"/>
        <v>1500</v>
      </c>
      <c r="H49" s="396">
        <f t="shared" si="3"/>
        <v>1500</v>
      </c>
      <c r="I49" s="401"/>
      <c r="J49" s="401"/>
      <c r="K49" s="401"/>
      <c r="L49" s="402" t="s">
        <v>473</v>
      </c>
      <c r="M49" s="401">
        <v>12</v>
      </c>
      <c r="N49" s="401" t="s">
        <v>566</v>
      </c>
      <c r="O49" s="401">
        <v>3</v>
      </c>
      <c r="P49" s="401">
        <v>9</v>
      </c>
      <c r="Q49" s="401">
        <v>2</v>
      </c>
      <c r="R49" s="444">
        <v>1</v>
      </c>
      <c r="S49" s="8"/>
    </row>
    <row r="50" spans="1:19" ht="14.25" customHeight="1" x14ac:dyDescent="0.25">
      <c r="A50" s="500"/>
      <c r="B50" s="501"/>
      <c r="C50" s="505"/>
      <c r="D50" s="400" t="s">
        <v>428</v>
      </c>
      <c r="E50" s="394">
        <v>30</v>
      </c>
      <c r="F50" s="395">
        <v>250</v>
      </c>
      <c r="G50" s="395">
        <f t="shared" si="2"/>
        <v>7500</v>
      </c>
      <c r="H50" s="396">
        <f t="shared" si="3"/>
        <v>7500</v>
      </c>
      <c r="I50" s="401"/>
      <c r="J50" s="401"/>
      <c r="K50" s="401"/>
      <c r="L50" s="402" t="s">
        <v>473</v>
      </c>
      <c r="M50" s="401">
        <v>12</v>
      </c>
      <c r="N50" s="401" t="s">
        <v>566</v>
      </c>
      <c r="O50" s="401">
        <v>3</v>
      </c>
      <c r="P50" s="401">
        <v>9</v>
      </c>
      <c r="Q50" s="401">
        <v>2</v>
      </c>
      <c r="R50" s="444">
        <v>1</v>
      </c>
      <c r="S50" s="8"/>
    </row>
    <row r="51" spans="1:19" s="150" customFormat="1" ht="18.75" customHeight="1" x14ac:dyDescent="0.25">
      <c r="A51" s="500"/>
      <c r="B51" s="501"/>
      <c r="C51" s="505"/>
      <c r="D51" s="400" t="s">
        <v>429</v>
      </c>
      <c r="E51" s="394">
        <v>5</v>
      </c>
      <c r="F51" s="395">
        <v>285</v>
      </c>
      <c r="G51" s="395">
        <f t="shared" si="2"/>
        <v>1425</v>
      </c>
      <c r="H51" s="396">
        <f t="shared" si="3"/>
        <v>1425</v>
      </c>
      <c r="I51" s="401"/>
      <c r="J51" s="401"/>
      <c r="K51" s="401"/>
      <c r="L51" s="402" t="s">
        <v>473</v>
      </c>
      <c r="M51" s="401">
        <v>12</v>
      </c>
      <c r="N51" s="401" t="s">
        <v>566</v>
      </c>
      <c r="O51" s="401">
        <v>3</v>
      </c>
      <c r="P51" s="401">
        <v>9</v>
      </c>
      <c r="Q51" s="401">
        <v>2</v>
      </c>
      <c r="R51" s="444">
        <v>1</v>
      </c>
      <c r="S51" s="8"/>
    </row>
    <row r="52" spans="1:19" s="150" customFormat="1" ht="16.5" customHeight="1" x14ac:dyDescent="0.25">
      <c r="A52" s="500"/>
      <c r="B52" s="501"/>
      <c r="C52" s="505"/>
      <c r="D52" s="400" t="s">
        <v>430</v>
      </c>
      <c r="E52" s="394">
        <v>100</v>
      </c>
      <c r="F52" s="395">
        <v>175</v>
      </c>
      <c r="G52" s="395">
        <f t="shared" si="2"/>
        <v>17500</v>
      </c>
      <c r="H52" s="396">
        <f t="shared" si="3"/>
        <v>17500</v>
      </c>
      <c r="I52" s="401"/>
      <c r="J52" s="401"/>
      <c r="K52" s="401"/>
      <c r="L52" s="402" t="s">
        <v>473</v>
      </c>
      <c r="M52" s="401">
        <v>12</v>
      </c>
      <c r="N52" s="401" t="s">
        <v>566</v>
      </c>
      <c r="O52" s="401">
        <v>3</v>
      </c>
      <c r="P52" s="401">
        <v>9</v>
      </c>
      <c r="Q52" s="401">
        <v>2</v>
      </c>
      <c r="R52" s="444">
        <v>1</v>
      </c>
      <c r="S52" s="8"/>
    </row>
    <row r="53" spans="1:19" s="150" customFormat="1" ht="15.75" customHeight="1" x14ac:dyDescent="0.25">
      <c r="A53" s="500"/>
      <c r="B53" s="501"/>
      <c r="C53" s="505"/>
      <c r="D53" s="400" t="s">
        <v>393</v>
      </c>
      <c r="E53" s="394">
        <v>50</v>
      </c>
      <c r="F53" s="395">
        <v>45</v>
      </c>
      <c r="G53" s="395">
        <f t="shared" si="2"/>
        <v>2250</v>
      </c>
      <c r="H53" s="396">
        <f t="shared" si="3"/>
        <v>2250</v>
      </c>
      <c r="I53" s="401"/>
      <c r="J53" s="401"/>
      <c r="K53" s="401"/>
      <c r="L53" s="402" t="s">
        <v>473</v>
      </c>
      <c r="M53" s="401">
        <v>12</v>
      </c>
      <c r="N53" s="401" t="s">
        <v>566</v>
      </c>
      <c r="O53" s="401">
        <v>3</v>
      </c>
      <c r="P53" s="401">
        <v>9</v>
      </c>
      <c r="Q53" s="401">
        <v>2</v>
      </c>
      <c r="R53" s="444">
        <v>1</v>
      </c>
      <c r="S53" s="8"/>
    </row>
    <row r="54" spans="1:19" s="150" customFormat="1" ht="17.25" customHeight="1" x14ac:dyDescent="0.25">
      <c r="A54" s="500"/>
      <c r="B54" s="501"/>
      <c r="C54" s="505"/>
      <c r="D54" s="400" t="s">
        <v>394</v>
      </c>
      <c r="E54" s="394">
        <v>10</v>
      </c>
      <c r="F54" s="395">
        <v>25</v>
      </c>
      <c r="G54" s="395">
        <f t="shared" si="2"/>
        <v>250</v>
      </c>
      <c r="H54" s="396">
        <f t="shared" si="3"/>
        <v>250</v>
      </c>
      <c r="I54" s="401"/>
      <c r="J54" s="401"/>
      <c r="K54" s="401"/>
      <c r="L54" s="402" t="s">
        <v>473</v>
      </c>
      <c r="M54" s="401">
        <v>12</v>
      </c>
      <c r="N54" s="401" t="s">
        <v>566</v>
      </c>
      <c r="O54" s="401">
        <v>3</v>
      </c>
      <c r="P54" s="401">
        <v>9</v>
      </c>
      <c r="Q54" s="401">
        <v>2</v>
      </c>
      <c r="R54" s="444">
        <v>1</v>
      </c>
      <c r="S54" s="8"/>
    </row>
    <row r="55" spans="1:19" s="150" customFormat="1" ht="19.5" customHeight="1" x14ac:dyDescent="0.25">
      <c r="A55" s="500"/>
      <c r="B55" s="501"/>
      <c r="C55" s="505"/>
      <c r="D55" s="400" t="s">
        <v>400</v>
      </c>
      <c r="E55" s="394">
        <v>20</v>
      </c>
      <c r="F55" s="395">
        <v>60</v>
      </c>
      <c r="G55" s="395">
        <f t="shared" si="2"/>
        <v>1200</v>
      </c>
      <c r="H55" s="396">
        <f t="shared" si="3"/>
        <v>1200</v>
      </c>
      <c r="I55" s="401"/>
      <c r="J55" s="401"/>
      <c r="K55" s="401"/>
      <c r="L55" s="402" t="s">
        <v>473</v>
      </c>
      <c r="M55" s="401">
        <v>12</v>
      </c>
      <c r="N55" s="401" t="s">
        <v>566</v>
      </c>
      <c r="O55" s="401">
        <v>3</v>
      </c>
      <c r="P55" s="401">
        <v>9</v>
      </c>
      <c r="Q55" s="401">
        <v>2</v>
      </c>
      <c r="R55" s="444">
        <v>1</v>
      </c>
      <c r="S55" s="8"/>
    </row>
    <row r="56" spans="1:19" s="150" customFormat="1" ht="23.1" customHeight="1" x14ac:dyDescent="0.25">
      <c r="A56" s="500"/>
      <c r="B56" s="501"/>
      <c r="C56" s="505"/>
      <c r="D56" s="403" t="s">
        <v>431</v>
      </c>
      <c r="E56" s="394">
        <v>5</v>
      </c>
      <c r="F56" s="395">
        <v>125</v>
      </c>
      <c r="G56" s="395">
        <f t="shared" si="2"/>
        <v>625</v>
      </c>
      <c r="H56" s="396">
        <f t="shared" si="3"/>
        <v>625</v>
      </c>
      <c r="I56" s="401"/>
      <c r="J56" s="401"/>
      <c r="K56" s="401"/>
      <c r="L56" s="402" t="s">
        <v>473</v>
      </c>
      <c r="M56" s="401">
        <v>12</v>
      </c>
      <c r="N56" s="401" t="s">
        <v>566</v>
      </c>
      <c r="O56" s="401">
        <v>3</v>
      </c>
      <c r="P56" s="401">
        <v>9</v>
      </c>
      <c r="Q56" s="401">
        <v>2</v>
      </c>
      <c r="R56" s="444">
        <v>1</v>
      </c>
      <c r="S56" s="8"/>
    </row>
    <row r="57" spans="1:19" s="150" customFormat="1" ht="16.5" customHeight="1" x14ac:dyDescent="0.25">
      <c r="A57" s="500"/>
      <c r="B57" s="501"/>
      <c r="C57" s="505"/>
      <c r="D57" s="400" t="s">
        <v>468</v>
      </c>
      <c r="E57" s="394">
        <v>100</v>
      </c>
      <c r="F57" s="395">
        <v>7</v>
      </c>
      <c r="G57" s="395">
        <f t="shared" si="2"/>
        <v>700</v>
      </c>
      <c r="H57" s="396">
        <f t="shared" si="3"/>
        <v>700</v>
      </c>
      <c r="I57" s="401"/>
      <c r="J57" s="401"/>
      <c r="K57" s="401"/>
      <c r="L57" s="402" t="s">
        <v>473</v>
      </c>
      <c r="M57" s="401">
        <v>12</v>
      </c>
      <c r="N57" s="401" t="s">
        <v>566</v>
      </c>
      <c r="O57" s="401">
        <v>3</v>
      </c>
      <c r="P57" s="401">
        <v>9</v>
      </c>
      <c r="Q57" s="401">
        <v>2</v>
      </c>
      <c r="R57" s="444">
        <v>1</v>
      </c>
      <c r="S57" s="8"/>
    </row>
    <row r="58" spans="1:19" ht="16.5" customHeight="1" x14ac:dyDescent="0.25">
      <c r="A58" s="500"/>
      <c r="B58" s="501"/>
      <c r="C58" s="505"/>
      <c r="D58" s="400" t="s">
        <v>395</v>
      </c>
      <c r="E58" s="394">
        <v>50</v>
      </c>
      <c r="F58" s="395">
        <v>50</v>
      </c>
      <c r="G58" s="395">
        <f t="shared" si="2"/>
        <v>2500</v>
      </c>
      <c r="H58" s="396">
        <f t="shared" si="3"/>
        <v>2500</v>
      </c>
      <c r="I58" s="401"/>
      <c r="J58" s="401"/>
      <c r="K58" s="401"/>
      <c r="L58" s="402" t="s">
        <v>473</v>
      </c>
      <c r="M58" s="401">
        <v>12</v>
      </c>
      <c r="N58" s="401" t="s">
        <v>566</v>
      </c>
      <c r="O58" s="401">
        <v>3</v>
      </c>
      <c r="P58" s="401">
        <v>9</v>
      </c>
      <c r="Q58" s="401">
        <v>2</v>
      </c>
      <c r="R58" s="444">
        <v>1</v>
      </c>
      <c r="S58" s="8"/>
    </row>
    <row r="59" spans="1:19" s="150" customFormat="1" ht="17.25" customHeight="1" x14ac:dyDescent="0.25">
      <c r="A59" s="500"/>
      <c r="B59" s="501"/>
      <c r="C59" s="505"/>
      <c r="D59" s="400" t="s">
        <v>432</v>
      </c>
      <c r="E59" s="394">
        <v>5</v>
      </c>
      <c r="F59" s="395">
        <v>170</v>
      </c>
      <c r="G59" s="395">
        <f t="shared" si="2"/>
        <v>850</v>
      </c>
      <c r="H59" s="396">
        <f t="shared" si="3"/>
        <v>850</v>
      </c>
      <c r="I59" s="401"/>
      <c r="J59" s="401"/>
      <c r="K59" s="401"/>
      <c r="L59" s="402" t="s">
        <v>473</v>
      </c>
      <c r="M59" s="401">
        <v>12</v>
      </c>
      <c r="N59" s="401" t="s">
        <v>566</v>
      </c>
      <c r="O59" s="401">
        <v>3</v>
      </c>
      <c r="P59" s="401">
        <v>9</v>
      </c>
      <c r="Q59" s="401">
        <v>2</v>
      </c>
      <c r="R59" s="444">
        <v>1</v>
      </c>
      <c r="S59" s="8"/>
    </row>
    <row r="60" spans="1:19" s="150" customFormat="1" ht="27.75" customHeight="1" x14ac:dyDescent="0.25">
      <c r="A60" s="500"/>
      <c r="B60" s="501"/>
      <c r="C60" s="505"/>
      <c r="D60" s="403" t="s">
        <v>433</v>
      </c>
      <c r="E60" s="394">
        <v>50</v>
      </c>
      <c r="F60" s="395">
        <v>25</v>
      </c>
      <c r="G60" s="395">
        <f t="shared" si="2"/>
        <v>1250</v>
      </c>
      <c r="H60" s="396">
        <f t="shared" si="3"/>
        <v>1250</v>
      </c>
      <c r="I60" s="401"/>
      <c r="J60" s="401"/>
      <c r="K60" s="401"/>
      <c r="L60" s="402" t="s">
        <v>473</v>
      </c>
      <c r="M60" s="401">
        <v>12</v>
      </c>
      <c r="N60" s="401" t="s">
        <v>566</v>
      </c>
      <c r="O60" s="401">
        <v>3</v>
      </c>
      <c r="P60" s="401">
        <v>9</v>
      </c>
      <c r="Q60" s="401">
        <v>2</v>
      </c>
      <c r="R60" s="444">
        <v>1</v>
      </c>
      <c r="S60" s="8"/>
    </row>
    <row r="61" spans="1:19" s="150" customFormat="1" ht="27.75" customHeight="1" x14ac:dyDescent="0.25">
      <c r="A61" s="500"/>
      <c r="B61" s="501"/>
      <c r="C61" s="505"/>
      <c r="D61" s="403" t="s">
        <v>434</v>
      </c>
      <c r="E61" s="394">
        <v>100</v>
      </c>
      <c r="F61" s="395">
        <v>75</v>
      </c>
      <c r="G61" s="395">
        <f t="shared" si="2"/>
        <v>7500</v>
      </c>
      <c r="H61" s="396">
        <f t="shared" si="3"/>
        <v>7500</v>
      </c>
      <c r="I61" s="401"/>
      <c r="J61" s="401"/>
      <c r="K61" s="401"/>
      <c r="L61" s="402" t="s">
        <v>473</v>
      </c>
      <c r="M61" s="401">
        <v>12</v>
      </c>
      <c r="N61" s="401" t="s">
        <v>566</v>
      </c>
      <c r="O61" s="401">
        <v>3</v>
      </c>
      <c r="P61" s="401">
        <v>9</v>
      </c>
      <c r="Q61" s="401">
        <v>2</v>
      </c>
      <c r="R61" s="444">
        <v>1</v>
      </c>
      <c r="S61" s="8"/>
    </row>
    <row r="62" spans="1:19" s="150" customFormat="1" ht="17.25" customHeight="1" x14ac:dyDescent="0.25">
      <c r="A62" s="500"/>
      <c r="B62" s="501"/>
      <c r="C62" s="505"/>
      <c r="D62" s="400" t="s">
        <v>396</v>
      </c>
      <c r="E62" s="394">
        <v>4</v>
      </c>
      <c r="F62" s="395">
        <v>325</v>
      </c>
      <c r="G62" s="395">
        <f t="shared" si="2"/>
        <v>1300</v>
      </c>
      <c r="H62" s="396">
        <f t="shared" si="3"/>
        <v>1300</v>
      </c>
      <c r="I62" s="401"/>
      <c r="J62" s="401"/>
      <c r="K62" s="401"/>
      <c r="L62" s="402" t="s">
        <v>473</v>
      </c>
      <c r="M62" s="401">
        <v>12</v>
      </c>
      <c r="N62" s="401" t="s">
        <v>566</v>
      </c>
      <c r="O62" s="401">
        <v>3</v>
      </c>
      <c r="P62" s="401">
        <v>9</v>
      </c>
      <c r="Q62" s="401">
        <v>2</v>
      </c>
      <c r="R62" s="444">
        <v>1</v>
      </c>
      <c r="S62" s="8"/>
    </row>
    <row r="63" spans="1:19" s="10" customFormat="1" ht="17.25" customHeight="1" x14ac:dyDescent="0.25">
      <c r="A63" s="500"/>
      <c r="B63" s="501"/>
      <c r="C63" s="505"/>
      <c r="D63" s="400" t="s">
        <v>397</v>
      </c>
      <c r="E63" s="394">
        <v>2</v>
      </c>
      <c r="F63" s="395">
        <v>1200</v>
      </c>
      <c r="G63" s="395">
        <f t="shared" si="2"/>
        <v>2400</v>
      </c>
      <c r="H63" s="396">
        <f t="shared" si="3"/>
        <v>2400</v>
      </c>
      <c r="I63" s="404"/>
      <c r="J63" s="404"/>
      <c r="K63" s="404"/>
      <c r="L63" s="402" t="s">
        <v>473</v>
      </c>
      <c r="M63" s="401">
        <v>12</v>
      </c>
      <c r="N63" s="401" t="s">
        <v>566</v>
      </c>
      <c r="O63" s="401">
        <v>3</v>
      </c>
      <c r="P63" s="401">
        <v>9</v>
      </c>
      <c r="Q63" s="401">
        <v>2</v>
      </c>
      <c r="R63" s="444">
        <v>1</v>
      </c>
      <c r="S63" s="9"/>
    </row>
    <row r="64" spans="1:19" s="10" customFormat="1" ht="25.5" customHeight="1" x14ac:dyDescent="0.25">
      <c r="A64" s="500"/>
      <c r="B64" s="501"/>
      <c r="C64" s="505"/>
      <c r="D64" s="403" t="s">
        <v>435</v>
      </c>
      <c r="E64" s="394">
        <v>100</v>
      </c>
      <c r="F64" s="395">
        <v>250</v>
      </c>
      <c r="G64" s="395">
        <f t="shared" si="2"/>
        <v>25000</v>
      </c>
      <c r="H64" s="396">
        <f t="shared" si="3"/>
        <v>25000</v>
      </c>
      <c r="I64" s="404"/>
      <c r="J64" s="404"/>
      <c r="K64" s="404"/>
      <c r="L64" s="402" t="s">
        <v>473</v>
      </c>
      <c r="M64" s="401">
        <v>12</v>
      </c>
      <c r="N64" s="401" t="s">
        <v>566</v>
      </c>
      <c r="O64" s="401">
        <v>2</v>
      </c>
      <c r="P64" s="401">
        <v>3</v>
      </c>
      <c r="Q64" s="401">
        <v>3</v>
      </c>
      <c r="R64" s="444">
        <v>2</v>
      </c>
      <c r="S64" s="9"/>
    </row>
    <row r="65" spans="1:19" s="10" customFormat="1" ht="26.25" customHeight="1" x14ac:dyDescent="0.25">
      <c r="A65" s="500"/>
      <c r="B65" s="501"/>
      <c r="C65" s="505"/>
      <c r="D65" s="403" t="s">
        <v>398</v>
      </c>
      <c r="E65" s="394">
        <v>5</v>
      </c>
      <c r="F65" s="395">
        <v>225</v>
      </c>
      <c r="G65" s="395">
        <f t="shared" si="2"/>
        <v>1125</v>
      </c>
      <c r="H65" s="396">
        <f t="shared" si="3"/>
        <v>1125</v>
      </c>
      <c r="I65" s="405"/>
      <c r="J65" s="405"/>
      <c r="K65" s="405"/>
      <c r="L65" s="402" t="s">
        <v>473</v>
      </c>
      <c r="M65" s="401">
        <v>12</v>
      </c>
      <c r="N65" s="401" t="s">
        <v>566</v>
      </c>
      <c r="O65" s="401">
        <v>2</v>
      </c>
      <c r="P65" s="401">
        <v>3</v>
      </c>
      <c r="Q65" s="401">
        <v>9</v>
      </c>
      <c r="R65" s="444">
        <v>2</v>
      </c>
      <c r="S65" s="9"/>
    </row>
    <row r="66" spans="1:19" s="10" customFormat="1" ht="18.75" customHeight="1" x14ac:dyDescent="0.25">
      <c r="A66" s="500"/>
      <c r="B66" s="501"/>
      <c r="C66" s="505"/>
      <c r="D66" s="403" t="s">
        <v>436</v>
      </c>
      <c r="E66" s="394">
        <v>4</v>
      </c>
      <c r="F66" s="395">
        <v>500</v>
      </c>
      <c r="G66" s="395">
        <f t="shared" si="2"/>
        <v>2000</v>
      </c>
      <c r="H66" s="396">
        <f t="shared" si="3"/>
        <v>2000</v>
      </c>
      <c r="I66" s="405"/>
      <c r="J66" s="405"/>
      <c r="K66" s="405"/>
      <c r="L66" s="402" t="s">
        <v>473</v>
      </c>
      <c r="M66" s="401">
        <v>12</v>
      </c>
      <c r="N66" s="401" t="s">
        <v>566</v>
      </c>
      <c r="O66" s="401">
        <v>3</v>
      </c>
      <c r="P66" s="401">
        <v>3</v>
      </c>
      <c r="Q66" s="401">
        <v>1</v>
      </c>
      <c r="R66" s="444">
        <v>1</v>
      </c>
      <c r="S66" s="9"/>
    </row>
    <row r="67" spans="1:19" s="10" customFormat="1" ht="18.75" customHeight="1" x14ac:dyDescent="0.25">
      <c r="A67" s="500"/>
      <c r="B67" s="501"/>
      <c r="C67" s="505"/>
      <c r="D67" s="400" t="s">
        <v>399</v>
      </c>
      <c r="E67" s="394">
        <v>100</v>
      </c>
      <c r="F67" s="395">
        <v>80</v>
      </c>
      <c r="G67" s="395">
        <f t="shared" si="2"/>
        <v>8000</v>
      </c>
      <c r="H67" s="396">
        <f t="shared" si="3"/>
        <v>8000</v>
      </c>
      <c r="I67" s="405"/>
      <c r="J67" s="405"/>
      <c r="K67" s="405"/>
      <c r="L67" s="402" t="s">
        <v>473</v>
      </c>
      <c r="M67" s="401">
        <v>12</v>
      </c>
      <c r="N67" s="401" t="s">
        <v>566</v>
      </c>
      <c r="O67" s="401">
        <v>3</v>
      </c>
      <c r="P67" s="401">
        <v>9</v>
      </c>
      <c r="Q67" s="401">
        <v>2</v>
      </c>
      <c r="R67" s="444">
        <v>1</v>
      </c>
      <c r="S67" s="9"/>
    </row>
    <row r="68" spans="1:19" s="10" customFormat="1" ht="18.75" customHeight="1" x14ac:dyDescent="0.25">
      <c r="A68" s="500"/>
      <c r="B68" s="501"/>
      <c r="C68" s="505"/>
      <c r="D68" s="400" t="s">
        <v>437</v>
      </c>
      <c r="E68" s="394">
        <v>100</v>
      </c>
      <c r="F68" s="395">
        <v>115</v>
      </c>
      <c r="G68" s="395">
        <f t="shared" si="2"/>
        <v>11500</v>
      </c>
      <c r="H68" s="396">
        <f t="shared" si="3"/>
        <v>11500</v>
      </c>
      <c r="I68" s="405"/>
      <c r="J68" s="405"/>
      <c r="K68" s="405"/>
      <c r="L68" s="402" t="s">
        <v>473</v>
      </c>
      <c r="M68" s="401">
        <v>12</v>
      </c>
      <c r="N68" s="401" t="s">
        <v>566</v>
      </c>
      <c r="O68" s="401">
        <v>3</v>
      </c>
      <c r="P68" s="401">
        <v>9</v>
      </c>
      <c r="Q68" s="401">
        <v>2</v>
      </c>
      <c r="R68" s="444">
        <v>1</v>
      </c>
      <c r="S68" s="9"/>
    </row>
    <row r="69" spans="1:19" s="10" customFormat="1" ht="18.75" customHeight="1" x14ac:dyDescent="0.25">
      <c r="A69" s="500"/>
      <c r="B69" s="501"/>
      <c r="C69" s="505"/>
      <c r="D69" s="400" t="s">
        <v>438</v>
      </c>
      <c r="E69" s="394">
        <v>100</v>
      </c>
      <c r="F69" s="395">
        <v>90</v>
      </c>
      <c r="G69" s="395">
        <f t="shared" si="2"/>
        <v>9000</v>
      </c>
      <c r="H69" s="396">
        <f t="shared" si="3"/>
        <v>9000</v>
      </c>
      <c r="I69" s="405"/>
      <c r="J69" s="405"/>
      <c r="K69" s="405"/>
      <c r="L69" s="402" t="s">
        <v>473</v>
      </c>
      <c r="M69" s="401">
        <v>12</v>
      </c>
      <c r="N69" s="401" t="s">
        <v>566</v>
      </c>
      <c r="O69" s="401">
        <v>3</v>
      </c>
      <c r="P69" s="401">
        <v>9</v>
      </c>
      <c r="Q69" s="401">
        <v>2</v>
      </c>
      <c r="R69" s="444">
        <v>1</v>
      </c>
      <c r="S69" s="9"/>
    </row>
    <row r="70" spans="1:19" s="10" customFormat="1" ht="18.75" customHeight="1" x14ac:dyDescent="0.25">
      <c r="A70" s="500"/>
      <c r="B70" s="501"/>
      <c r="C70" s="505"/>
      <c r="D70" s="400" t="s">
        <v>439</v>
      </c>
      <c r="E70" s="394">
        <v>50</v>
      </c>
      <c r="F70" s="395">
        <v>75</v>
      </c>
      <c r="G70" s="395">
        <f t="shared" si="2"/>
        <v>3750</v>
      </c>
      <c r="H70" s="396">
        <f t="shared" si="3"/>
        <v>3750</v>
      </c>
      <c r="I70" s="405"/>
      <c r="J70" s="405"/>
      <c r="K70" s="405"/>
      <c r="L70" s="402" t="s">
        <v>473</v>
      </c>
      <c r="M70" s="401">
        <v>12</v>
      </c>
      <c r="N70" s="401" t="s">
        <v>566</v>
      </c>
      <c r="O70" s="401">
        <v>3</v>
      </c>
      <c r="P70" s="401">
        <v>9</v>
      </c>
      <c r="Q70" s="401">
        <v>2</v>
      </c>
      <c r="R70" s="444">
        <v>1</v>
      </c>
      <c r="S70" s="9"/>
    </row>
    <row r="71" spans="1:19" s="10" customFormat="1" ht="18.75" customHeight="1" x14ac:dyDescent="0.25">
      <c r="A71" s="500"/>
      <c r="B71" s="501"/>
      <c r="C71" s="505"/>
      <c r="D71" s="400" t="s">
        <v>441</v>
      </c>
      <c r="E71" s="394">
        <v>50</v>
      </c>
      <c r="F71" s="395">
        <v>45</v>
      </c>
      <c r="G71" s="395">
        <f t="shared" si="2"/>
        <v>2250</v>
      </c>
      <c r="H71" s="396">
        <f t="shared" si="3"/>
        <v>2250</v>
      </c>
      <c r="I71" s="405"/>
      <c r="J71" s="405"/>
      <c r="K71" s="405"/>
      <c r="L71" s="402" t="s">
        <v>473</v>
      </c>
      <c r="M71" s="401">
        <v>12</v>
      </c>
      <c r="N71" s="401" t="s">
        <v>566</v>
      </c>
      <c r="O71" s="401">
        <v>3</v>
      </c>
      <c r="P71" s="401">
        <v>9</v>
      </c>
      <c r="Q71" s="401">
        <v>2</v>
      </c>
      <c r="R71" s="444">
        <v>1</v>
      </c>
      <c r="S71" s="9"/>
    </row>
    <row r="72" spans="1:19" s="10" customFormat="1" ht="18.75" customHeight="1" x14ac:dyDescent="0.25">
      <c r="A72" s="500"/>
      <c r="B72" s="501"/>
      <c r="C72" s="505"/>
      <c r="D72" s="400" t="s">
        <v>443</v>
      </c>
      <c r="E72" s="394">
        <v>4</v>
      </c>
      <c r="F72" s="395">
        <v>185</v>
      </c>
      <c r="G72" s="395">
        <f t="shared" si="2"/>
        <v>740</v>
      </c>
      <c r="H72" s="396">
        <f t="shared" si="3"/>
        <v>740</v>
      </c>
      <c r="I72" s="405"/>
      <c r="J72" s="405"/>
      <c r="K72" s="405"/>
      <c r="L72" s="402" t="s">
        <v>473</v>
      </c>
      <c r="M72" s="401">
        <v>12</v>
      </c>
      <c r="N72" s="401" t="s">
        <v>566</v>
      </c>
      <c r="O72" s="401">
        <v>3</v>
      </c>
      <c r="P72" s="401">
        <v>9</v>
      </c>
      <c r="Q72" s="401">
        <v>2</v>
      </c>
      <c r="R72" s="444">
        <v>1</v>
      </c>
      <c r="S72" s="9"/>
    </row>
    <row r="73" spans="1:19" s="10" customFormat="1" ht="18.75" customHeight="1" x14ac:dyDescent="0.25">
      <c r="A73" s="500"/>
      <c r="B73" s="501"/>
      <c r="C73" s="505"/>
      <c r="D73" s="400" t="s">
        <v>444</v>
      </c>
      <c r="E73" s="394">
        <v>4</v>
      </c>
      <c r="F73" s="395">
        <v>75</v>
      </c>
      <c r="G73" s="395">
        <f t="shared" si="2"/>
        <v>300</v>
      </c>
      <c r="H73" s="396">
        <f t="shared" si="3"/>
        <v>300</v>
      </c>
      <c r="I73" s="405"/>
      <c r="J73" s="405"/>
      <c r="K73" s="405"/>
      <c r="L73" s="402" t="s">
        <v>473</v>
      </c>
      <c r="M73" s="401">
        <v>12</v>
      </c>
      <c r="N73" s="401" t="s">
        <v>566</v>
      </c>
      <c r="O73" s="401">
        <v>3</v>
      </c>
      <c r="P73" s="401">
        <v>9</v>
      </c>
      <c r="Q73" s="401">
        <v>2</v>
      </c>
      <c r="R73" s="444">
        <v>1</v>
      </c>
      <c r="S73" s="9"/>
    </row>
    <row r="74" spans="1:19" s="10" customFormat="1" ht="18.75" customHeight="1" x14ac:dyDescent="0.25">
      <c r="A74" s="500"/>
      <c r="B74" s="501"/>
      <c r="C74" s="505"/>
      <c r="D74" s="400" t="s">
        <v>445</v>
      </c>
      <c r="E74" s="394">
        <v>50</v>
      </c>
      <c r="F74" s="395">
        <v>35</v>
      </c>
      <c r="G74" s="395">
        <f t="shared" si="2"/>
        <v>1750</v>
      </c>
      <c r="H74" s="396">
        <f t="shared" si="3"/>
        <v>1750</v>
      </c>
      <c r="I74" s="405"/>
      <c r="J74" s="405"/>
      <c r="K74" s="405"/>
      <c r="L74" s="402" t="s">
        <v>473</v>
      </c>
      <c r="M74" s="401">
        <v>12</v>
      </c>
      <c r="N74" s="401" t="s">
        <v>566</v>
      </c>
      <c r="O74" s="401">
        <v>3</v>
      </c>
      <c r="P74" s="401">
        <v>9</v>
      </c>
      <c r="Q74" s="401">
        <v>2</v>
      </c>
      <c r="R74" s="444">
        <v>1</v>
      </c>
      <c r="S74" s="9"/>
    </row>
    <row r="75" spans="1:19" s="10" customFormat="1" ht="18.75" customHeight="1" x14ac:dyDescent="0.25">
      <c r="A75" s="500"/>
      <c r="B75" s="501"/>
      <c r="C75" s="505"/>
      <c r="D75" s="400" t="s">
        <v>442</v>
      </c>
      <c r="E75" s="394">
        <v>20</v>
      </c>
      <c r="F75" s="395">
        <v>10</v>
      </c>
      <c r="G75" s="395">
        <f t="shared" si="2"/>
        <v>200</v>
      </c>
      <c r="H75" s="396">
        <f t="shared" si="3"/>
        <v>200</v>
      </c>
      <c r="I75" s="405"/>
      <c r="J75" s="405"/>
      <c r="K75" s="405"/>
      <c r="L75" s="402" t="s">
        <v>473</v>
      </c>
      <c r="M75" s="401">
        <v>12</v>
      </c>
      <c r="N75" s="401" t="s">
        <v>566</v>
      </c>
      <c r="O75" s="401">
        <v>3</v>
      </c>
      <c r="P75" s="401">
        <v>9</v>
      </c>
      <c r="Q75" s="401">
        <v>2</v>
      </c>
      <c r="R75" s="444">
        <v>1</v>
      </c>
      <c r="S75" s="9"/>
    </row>
    <row r="76" spans="1:19" s="10" customFormat="1" ht="18.75" customHeight="1" x14ac:dyDescent="0.25">
      <c r="A76" s="500"/>
      <c r="B76" s="501"/>
      <c r="C76" s="505"/>
      <c r="D76" s="400" t="s">
        <v>440</v>
      </c>
      <c r="E76" s="394">
        <v>50</v>
      </c>
      <c r="F76" s="395">
        <v>45</v>
      </c>
      <c r="G76" s="395">
        <f t="shared" si="2"/>
        <v>2250</v>
      </c>
      <c r="H76" s="396">
        <f t="shared" si="3"/>
        <v>2250</v>
      </c>
      <c r="I76" s="405"/>
      <c r="J76" s="405"/>
      <c r="K76" s="405"/>
      <c r="L76" s="402" t="s">
        <v>473</v>
      </c>
      <c r="M76" s="401">
        <v>12</v>
      </c>
      <c r="N76" s="401" t="s">
        <v>566</v>
      </c>
      <c r="O76" s="401">
        <v>3</v>
      </c>
      <c r="P76" s="401">
        <v>9</v>
      </c>
      <c r="Q76" s="401">
        <v>2</v>
      </c>
      <c r="R76" s="444">
        <v>1</v>
      </c>
      <c r="S76" s="9"/>
    </row>
    <row r="77" spans="1:19" s="10" customFormat="1" ht="15" customHeight="1" x14ac:dyDescent="0.25">
      <c r="A77" s="500"/>
      <c r="B77" s="501"/>
      <c r="C77" s="505"/>
      <c r="D77" s="406" t="s">
        <v>469</v>
      </c>
      <c r="E77" s="394">
        <v>25</v>
      </c>
      <c r="F77" s="395">
        <v>22</v>
      </c>
      <c r="G77" s="395">
        <f t="shared" si="2"/>
        <v>550</v>
      </c>
      <c r="H77" s="396">
        <f t="shared" si="3"/>
        <v>550</v>
      </c>
      <c r="I77" s="405"/>
      <c r="J77" s="405"/>
      <c r="K77" s="405"/>
      <c r="L77" s="402" t="s">
        <v>473</v>
      </c>
      <c r="M77" s="401">
        <v>12</v>
      </c>
      <c r="N77" s="401" t="s">
        <v>566</v>
      </c>
      <c r="O77" s="401">
        <v>3</v>
      </c>
      <c r="P77" s="401">
        <v>9</v>
      </c>
      <c r="Q77" s="401">
        <v>2</v>
      </c>
      <c r="R77" s="444">
        <v>1</v>
      </c>
      <c r="S77" s="9"/>
    </row>
    <row r="78" spans="1:19" s="10" customFormat="1" ht="15.75" customHeight="1" x14ac:dyDescent="0.25">
      <c r="A78" s="500"/>
      <c r="B78" s="501"/>
      <c r="C78" s="505"/>
      <c r="D78" s="406" t="s">
        <v>470</v>
      </c>
      <c r="E78" s="394">
        <v>25</v>
      </c>
      <c r="F78" s="395">
        <v>14</v>
      </c>
      <c r="G78" s="395">
        <f t="shared" si="2"/>
        <v>350</v>
      </c>
      <c r="H78" s="396">
        <f t="shared" si="3"/>
        <v>350</v>
      </c>
      <c r="I78" s="405"/>
      <c r="J78" s="405"/>
      <c r="K78" s="405"/>
      <c r="L78" s="402" t="s">
        <v>473</v>
      </c>
      <c r="M78" s="401">
        <v>12</v>
      </c>
      <c r="N78" s="401" t="s">
        <v>566</v>
      </c>
      <c r="O78" s="401">
        <v>3</v>
      </c>
      <c r="P78" s="401">
        <v>9</v>
      </c>
      <c r="Q78" s="401">
        <v>2</v>
      </c>
      <c r="R78" s="444">
        <v>1</v>
      </c>
      <c r="S78" s="9"/>
    </row>
    <row r="79" spans="1:19" s="10" customFormat="1" ht="27.75" customHeight="1" x14ac:dyDescent="0.25">
      <c r="A79" s="500"/>
      <c r="B79" s="501"/>
      <c r="C79" s="505"/>
      <c r="D79" s="406" t="s">
        <v>471</v>
      </c>
      <c r="E79" s="394">
        <v>2</v>
      </c>
      <c r="F79" s="395">
        <v>425</v>
      </c>
      <c r="G79" s="395">
        <f t="shared" si="2"/>
        <v>850</v>
      </c>
      <c r="H79" s="396">
        <f t="shared" si="3"/>
        <v>850</v>
      </c>
      <c r="I79" s="405"/>
      <c r="J79" s="405"/>
      <c r="K79" s="405"/>
      <c r="L79" s="402" t="s">
        <v>473</v>
      </c>
      <c r="M79" s="401">
        <v>12</v>
      </c>
      <c r="N79" s="401" t="s">
        <v>566</v>
      </c>
      <c r="O79" s="401">
        <v>3</v>
      </c>
      <c r="P79" s="401">
        <v>9</v>
      </c>
      <c r="Q79" s="401">
        <v>2</v>
      </c>
      <c r="R79" s="444">
        <v>1</v>
      </c>
      <c r="S79" s="9"/>
    </row>
    <row r="80" spans="1:19" s="10" customFormat="1" ht="29.25" customHeight="1" x14ac:dyDescent="0.25">
      <c r="A80" s="502"/>
      <c r="B80" s="503"/>
      <c r="C80" s="506"/>
      <c r="D80" s="406" t="s">
        <v>472</v>
      </c>
      <c r="E80" s="394">
        <v>2</v>
      </c>
      <c r="F80" s="395">
        <v>575</v>
      </c>
      <c r="G80" s="395">
        <f t="shared" si="2"/>
        <v>1150</v>
      </c>
      <c r="H80" s="396">
        <f t="shared" si="3"/>
        <v>1150</v>
      </c>
      <c r="I80" s="405"/>
      <c r="J80" s="405"/>
      <c r="K80" s="405"/>
      <c r="L80" s="402" t="s">
        <v>473</v>
      </c>
      <c r="M80" s="401">
        <v>12</v>
      </c>
      <c r="N80" s="401" t="s">
        <v>566</v>
      </c>
      <c r="O80" s="401">
        <v>3</v>
      </c>
      <c r="P80" s="401">
        <v>9</v>
      </c>
      <c r="Q80" s="401">
        <v>2</v>
      </c>
      <c r="R80" s="444">
        <v>1</v>
      </c>
      <c r="S80" s="9"/>
    </row>
    <row r="81" spans="1:19" s="10" customFormat="1" ht="17.25" customHeight="1" x14ac:dyDescent="0.25">
      <c r="A81" s="495" t="s">
        <v>386</v>
      </c>
      <c r="B81" s="496"/>
      <c r="C81" s="497">
        <f>SUM(G81:G88)</f>
        <v>107200</v>
      </c>
      <c r="D81" s="215" t="s">
        <v>387</v>
      </c>
      <c r="E81" s="212">
        <v>1</v>
      </c>
      <c r="F81" s="232">
        <v>5700</v>
      </c>
      <c r="G81" s="232">
        <f t="shared" si="2"/>
        <v>5700</v>
      </c>
      <c r="H81" s="260">
        <f t="shared" si="3"/>
        <v>5700</v>
      </c>
      <c r="I81" s="164"/>
      <c r="J81" s="164"/>
      <c r="K81" s="164"/>
      <c r="L81" s="156" t="s">
        <v>473</v>
      </c>
      <c r="M81" s="233">
        <v>12</v>
      </c>
      <c r="N81" s="233" t="s">
        <v>566</v>
      </c>
      <c r="O81" s="233">
        <v>3</v>
      </c>
      <c r="P81" s="233">
        <v>9</v>
      </c>
      <c r="Q81" s="233">
        <v>2</v>
      </c>
      <c r="R81" s="445">
        <v>1</v>
      </c>
      <c r="S81" s="9"/>
    </row>
    <row r="82" spans="1:19" s="10" customFormat="1" ht="18.75" customHeight="1" x14ac:dyDescent="0.25">
      <c r="A82" s="495"/>
      <c r="B82" s="496"/>
      <c r="C82" s="497"/>
      <c r="D82" s="212" t="s">
        <v>449</v>
      </c>
      <c r="E82" s="212">
        <v>2</v>
      </c>
      <c r="F82" s="232">
        <v>1250</v>
      </c>
      <c r="G82" s="232">
        <f t="shared" si="2"/>
        <v>2500</v>
      </c>
      <c r="H82" s="260">
        <f t="shared" si="3"/>
        <v>2500</v>
      </c>
      <c r="I82" s="164"/>
      <c r="J82" s="164"/>
      <c r="K82" s="164"/>
      <c r="L82" s="156" t="s">
        <v>473</v>
      </c>
      <c r="M82" s="233">
        <v>12</v>
      </c>
      <c r="N82" s="233" t="s">
        <v>566</v>
      </c>
      <c r="O82" s="233">
        <v>6</v>
      </c>
      <c r="P82" s="233">
        <v>1</v>
      </c>
      <c r="Q82" s="233">
        <v>3</v>
      </c>
      <c r="R82" s="445">
        <v>1</v>
      </c>
      <c r="S82" s="9"/>
    </row>
    <row r="83" spans="1:19" s="10" customFormat="1" ht="14.25" customHeight="1" x14ac:dyDescent="0.25">
      <c r="A83" s="495"/>
      <c r="B83" s="496"/>
      <c r="C83" s="497"/>
      <c r="D83" s="212" t="s">
        <v>450</v>
      </c>
      <c r="E83" s="212">
        <v>1</v>
      </c>
      <c r="F83" s="232"/>
      <c r="G83" s="232">
        <f t="shared" si="2"/>
        <v>0</v>
      </c>
      <c r="H83" s="260">
        <f t="shared" si="3"/>
        <v>0</v>
      </c>
      <c r="I83" s="164"/>
      <c r="J83" s="164"/>
      <c r="K83" s="164"/>
      <c r="L83" s="156" t="s">
        <v>473</v>
      </c>
      <c r="M83" s="233">
        <v>12</v>
      </c>
      <c r="N83" s="233" t="s">
        <v>566</v>
      </c>
      <c r="O83" s="233">
        <v>6</v>
      </c>
      <c r="P83" s="233">
        <v>1</v>
      </c>
      <c r="Q83" s="233">
        <v>3</v>
      </c>
      <c r="R83" s="445">
        <v>1</v>
      </c>
      <c r="S83" s="9"/>
    </row>
    <row r="84" spans="1:19" s="10" customFormat="1" ht="15" customHeight="1" x14ac:dyDescent="0.25">
      <c r="A84" s="495"/>
      <c r="B84" s="496"/>
      <c r="C84" s="497"/>
      <c r="D84" s="212" t="s">
        <v>388</v>
      </c>
      <c r="E84" s="212">
        <v>1</v>
      </c>
      <c r="F84" s="232">
        <v>60000</v>
      </c>
      <c r="G84" s="232">
        <f t="shared" si="2"/>
        <v>60000</v>
      </c>
      <c r="H84" s="260">
        <f t="shared" si="3"/>
        <v>60000</v>
      </c>
      <c r="I84" s="164"/>
      <c r="J84" s="164"/>
      <c r="K84" s="164"/>
      <c r="L84" s="156" t="s">
        <v>473</v>
      </c>
      <c r="M84" s="233">
        <v>12</v>
      </c>
      <c r="N84" s="233" t="s">
        <v>566</v>
      </c>
      <c r="O84" s="233">
        <v>6</v>
      </c>
      <c r="P84" s="233">
        <v>1</v>
      </c>
      <c r="Q84" s="233">
        <v>3</v>
      </c>
      <c r="R84" s="446">
        <v>2</v>
      </c>
      <c r="S84" s="9"/>
    </row>
    <row r="85" spans="1:19" s="10" customFormat="1" ht="14.25" customHeight="1" x14ac:dyDescent="0.25">
      <c r="A85" s="495"/>
      <c r="B85" s="496"/>
      <c r="C85" s="497"/>
      <c r="D85" s="212" t="s">
        <v>389</v>
      </c>
      <c r="E85" s="212">
        <v>2</v>
      </c>
      <c r="F85" s="232"/>
      <c r="G85" s="232">
        <f t="shared" si="2"/>
        <v>0</v>
      </c>
      <c r="H85" s="260">
        <f t="shared" si="3"/>
        <v>0</v>
      </c>
      <c r="I85" s="164"/>
      <c r="J85" s="164"/>
      <c r="K85" s="164"/>
      <c r="L85" s="156" t="s">
        <v>473</v>
      </c>
      <c r="M85" s="233">
        <v>12</v>
      </c>
      <c r="N85" s="233" t="s">
        <v>566</v>
      </c>
      <c r="O85" s="233">
        <v>3</v>
      </c>
      <c r="P85" s="233">
        <v>9</v>
      </c>
      <c r="Q85" s="233">
        <v>2</v>
      </c>
      <c r="R85" s="445">
        <v>1</v>
      </c>
      <c r="S85" s="9"/>
    </row>
    <row r="86" spans="1:19" s="10" customFormat="1" ht="14.25" customHeight="1" x14ac:dyDescent="0.25">
      <c r="A86" s="495"/>
      <c r="B86" s="496"/>
      <c r="C86" s="497"/>
      <c r="D86" s="212" t="s">
        <v>448</v>
      </c>
      <c r="E86" s="212">
        <v>2</v>
      </c>
      <c r="F86" s="232"/>
      <c r="G86" s="232">
        <f t="shared" si="2"/>
        <v>0</v>
      </c>
      <c r="H86" s="260">
        <f t="shared" si="3"/>
        <v>0</v>
      </c>
      <c r="I86" s="164"/>
      <c r="J86" s="164"/>
      <c r="K86" s="164"/>
      <c r="L86" s="156" t="s">
        <v>473</v>
      </c>
      <c r="M86" s="233">
        <v>12</v>
      </c>
      <c r="N86" s="233" t="s">
        <v>566</v>
      </c>
      <c r="O86" s="233">
        <v>6</v>
      </c>
      <c r="P86" s="233">
        <v>1</v>
      </c>
      <c r="Q86" s="233">
        <v>3</v>
      </c>
      <c r="R86" s="445">
        <v>1</v>
      </c>
      <c r="S86" s="9"/>
    </row>
    <row r="87" spans="1:19" s="10" customFormat="1" ht="27.75" customHeight="1" x14ac:dyDescent="0.25">
      <c r="A87" s="495"/>
      <c r="B87" s="496"/>
      <c r="C87" s="497"/>
      <c r="D87" s="212" t="s">
        <v>447</v>
      </c>
      <c r="E87" s="212">
        <v>1</v>
      </c>
      <c r="F87" s="232">
        <v>39000</v>
      </c>
      <c r="G87" s="232">
        <f t="shared" si="2"/>
        <v>39000</v>
      </c>
      <c r="H87" s="260">
        <f t="shared" si="3"/>
        <v>39000</v>
      </c>
      <c r="I87" s="164"/>
      <c r="J87" s="164"/>
      <c r="K87" s="164"/>
      <c r="L87" s="156" t="s">
        <v>473</v>
      </c>
      <c r="M87" s="233">
        <v>12</v>
      </c>
      <c r="N87" s="233" t="s">
        <v>566</v>
      </c>
      <c r="O87" s="233">
        <v>6</v>
      </c>
      <c r="P87" s="233">
        <v>1</v>
      </c>
      <c r="Q87" s="233">
        <v>3</v>
      </c>
      <c r="R87" s="445">
        <v>1</v>
      </c>
      <c r="S87" s="9"/>
    </row>
    <row r="88" spans="1:19" s="10" customFormat="1" ht="18" customHeight="1" x14ac:dyDescent="0.25">
      <c r="A88" s="495"/>
      <c r="B88" s="496"/>
      <c r="C88" s="497"/>
      <c r="D88" s="214" t="s">
        <v>446</v>
      </c>
      <c r="E88" s="213">
        <v>4</v>
      </c>
      <c r="F88" s="232"/>
      <c r="G88" s="232">
        <f t="shared" si="2"/>
        <v>0</v>
      </c>
      <c r="H88" s="260">
        <f t="shared" si="3"/>
        <v>0</v>
      </c>
      <c r="I88" s="164"/>
      <c r="J88" s="164"/>
      <c r="K88" s="164"/>
      <c r="L88" s="156" t="s">
        <v>473</v>
      </c>
      <c r="M88" s="233">
        <v>12</v>
      </c>
      <c r="N88" s="233" t="s">
        <v>566</v>
      </c>
      <c r="O88" s="233">
        <v>6</v>
      </c>
      <c r="P88" s="233">
        <v>2</v>
      </c>
      <c r="Q88" s="233">
        <v>1</v>
      </c>
      <c r="R88" s="445">
        <v>1</v>
      </c>
      <c r="S88" s="9"/>
    </row>
    <row r="89" spans="1:19" s="10" customFormat="1" ht="18.75" customHeight="1" x14ac:dyDescent="0.25">
      <c r="A89" s="467" t="s">
        <v>513</v>
      </c>
      <c r="B89" s="468"/>
      <c r="C89" s="382">
        <f>SUM(G89)</f>
        <v>240000</v>
      </c>
      <c r="D89" s="258" t="s">
        <v>407</v>
      </c>
      <c r="E89" s="212">
        <v>15</v>
      </c>
      <c r="F89" s="259">
        <v>16000</v>
      </c>
      <c r="G89" s="259">
        <f t="shared" si="2"/>
        <v>240000</v>
      </c>
      <c r="H89" s="260">
        <f t="shared" si="3"/>
        <v>240000</v>
      </c>
      <c r="I89" s="164"/>
      <c r="J89" s="164"/>
      <c r="K89" s="164"/>
      <c r="L89" s="156"/>
      <c r="M89" s="233">
        <v>12</v>
      </c>
      <c r="N89" s="233" t="s">
        <v>566</v>
      </c>
      <c r="O89" s="233">
        <v>2</v>
      </c>
      <c r="P89" s="233">
        <v>8</v>
      </c>
      <c r="Q89" s="233">
        <v>7</v>
      </c>
      <c r="R89" s="445">
        <v>4</v>
      </c>
      <c r="S89" s="9"/>
    </row>
    <row r="90" spans="1:19" s="10" customFormat="1" ht="18.75" customHeight="1" x14ac:dyDescent="0.25">
      <c r="A90" s="467" t="s">
        <v>413</v>
      </c>
      <c r="B90" s="468"/>
      <c r="C90" s="371">
        <f>SUM(C46:C89)</f>
        <v>485365</v>
      </c>
      <c r="D90" s="258"/>
      <c r="E90" s="212"/>
      <c r="F90" s="259"/>
      <c r="G90" s="164"/>
      <c r="H90" s="164"/>
      <c r="I90" s="164"/>
      <c r="J90" s="164"/>
      <c r="K90" s="164"/>
      <c r="L90" s="156"/>
      <c r="M90" s="233">
        <v>12</v>
      </c>
      <c r="N90" s="233"/>
      <c r="O90" s="233"/>
      <c r="P90" s="233"/>
      <c r="Q90" s="233"/>
      <c r="R90" s="445"/>
      <c r="S90" s="9"/>
    </row>
    <row r="91" spans="1:19" s="1" customFormat="1" ht="18" thickBot="1" x14ac:dyDescent="0.35">
      <c r="A91" s="438"/>
      <c r="B91" s="439"/>
      <c r="C91" s="439"/>
      <c r="D91" s="439"/>
      <c r="E91" s="439"/>
      <c r="F91" s="439"/>
      <c r="G91" s="439"/>
      <c r="H91" s="439"/>
      <c r="I91" s="439"/>
      <c r="J91" s="439"/>
      <c r="K91" s="439"/>
      <c r="L91" s="439"/>
      <c r="M91" s="439"/>
      <c r="N91" s="440"/>
      <c r="O91" s="440"/>
      <c r="P91" s="440"/>
      <c r="Q91" s="440"/>
      <c r="R91" s="441"/>
    </row>
    <row r="92" spans="1:19" s="1" customFormat="1" ht="16.5" customHeight="1" thickTop="1" thickBot="1" x14ac:dyDescent="0.3">
      <c r="A92" s="529" t="s">
        <v>1</v>
      </c>
      <c r="B92" s="529" t="s">
        <v>2</v>
      </c>
      <c r="C92" s="529"/>
      <c r="D92" s="532" t="s">
        <v>3</v>
      </c>
      <c r="E92" s="532" t="s">
        <v>4</v>
      </c>
      <c r="F92" s="531" t="s">
        <v>5</v>
      </c>
      <c r="G92" s="531" t="s">
        <v>6</v>
      </c>
      <c r="H92" s="531" t="s">
        <v>7</v>
      </c>
      <c r="I92" s="531"/>
      <c r="J92" s="531"/>
      <c r="K92" s="531"/>
      <c r="L92" s="529" t="s">
        <v>8</v>
      </c>
      <c r="M92" s="529" t="s">
        <v>9</v>
      </c>
      <c r="N92" s="529"/>
      <c r="O92" s="529"/>
      <c r="P92" s="529"/>
      <c r="Q92" s="529"/>
      <c r="R92" s="529"/>
    </row>
    <row r="93" spans="1:19" s="1" customFormat="1" ht="17.25" thickTop="1" thickBot="1" x14ac:dyDescent="0.3">
      <c r="A93" s="529"/>
      <c r="B93" s="529"/>
      <c r="C93" s="529"/>
      <c r="D93" s="533"/>
      <c r="E93" s="533"/>
      <c r="F93" s="531"/>
      <c r="G93" s="531"/>
      <c r="H93" s="385" t="s">
        <v>10</v>
      </c>
      <c r="I93" s="385" t="s">
        <v>11</v>
      </c>
      <c r="J93" s="385" t="s">
        <v>12</v>
      </c>
      <c r="K93" s="385" t="s">
        <v>13</v>
      </c>
      <c r="L93" s="529"/>
      <c r="M93" s="529"/>
      <c r="N93" s="529"/>
      <c r="O93" s="529"/>
      <c r="P93" s="529"/>
      <c r="Q93" s="529"/>
      <c r="R93" s="529"/>
    </row>
    <row r="94" spans="1:19" s="1" customFormat="1" ht="96.75" customHeight="1" thickTop="1" x14ac:dyDescent="0.25">
      <c r="A94" s="447" t="s">
        <v>462</v>
      </c>
      <c r="B94" s="522" t="s">
        <v>463</v>
      </c>
      <c r="C94" s="523"/>
      <c r="D94" s="280" t="s">
        <v>555</v>
      </c>
      <c r="E94" s="281" t="s">
        <v>512</v>
      </c>
      <c r="F94" s="280">
        <v>6</v>
      </c>
      <c r="G94" s="280">
        <v>7</v>
      </c>
      <c r="H94" s="302"/>
      <c r="I94" s="302"/>
      <c r="J94" s="302">
        <v>6</v>
      </c>
      <c r="K94" s="303">
        <v>1</v>
      </c>
      <c r="L94" s="407">
        <f>SUM(C99:C105)</f>
        <v>2300200</v>
      </c>
      <c r="M94" s="534"/>
      <c r="N94" s="534"/>
      <c r="O94" s="534"/>
      <c r="P94" s="534"/>
      <c r="Q94" s="534"/>
      <c r="R94" s="535"/>
    </row>
    <row r="95" spans="1:19" s="1" customFormat="1" x14ac:dyDescent="0.25">
      <c r="A95" s="426"/>
      <c r="B95" s="8"/>
      <c r="C95" s="427"/>
      <c r="D95" s="427"/>
      <c r="E95" s="427"/>
      <c r="F95" s="427"/>
      <c r="G95" s="427"/>
      <c r="H95" s="427"/>
      <c r="I95" s="427"/>
      <c r="J95" s="427"/>
      <c r="K95" s="427"/>
      <c r="L95" s="427"/>
      <c r="M95" s="427"/>
      <c r="N95" s="427"/>
      <c r="O95" s="427"/>
      <c r="P95" s="427"/>
      <c r="Q95" s="427"/>
      <c r="R95" s="428"/>
    </row>
    <row r="96" spans="1:19" s="1" customFormat="1" ht="18" thickBot="1" x14ac:dyDescent="0.35">
      <c r="A96" s="438"/>
      <c r="B96" s="439"/>
      <c r="C96" s="439"/>
      <c r="D96" s="439"/>
      <c r="E96" s="439"/>
      <c r="F96" s="439"/>
      <c r="G96" s="439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48"/>
    </row>
    <row r="97" spans="1:19" s="1" customFormat="1" ht="17.25" thickTop="1" thickBot="1" x14ac:dyDescent="0.3">
      <c r="A97" s="529" t="s">
        <v>15</v>
      </c>
      <c r="B97" s="529"/>
      <c r="C97" s="531"/>
      <c r="D97" s="531" t="s">
        <v>17</v>
      </c>
      <c r="E97" s="531"/>
      <c r="F97" s="531"/>
      <c r="G97" s="531"/>
      <c r="H97" s="531" t="s">
        <v>18</v>
      </c>
      <c r="I97" s="531"/>
      <c r="J97" s="531"/>
      <c r="K97" s="531"/>
      <c r="L97" s="529" t="s">
        <v>19</v>
      </c>
      <c r="M97" s="531" t="s">
        <v>20</v>
      </c>
      <c r="N97" s="531"/>
      <c r="O97" s="531"/>
      <c r="P97" s="531"/>
      <c r="Q97" s="531"/>
      <c r="R97" s="531"/>
    </row>
    <row r="98" spans="1:19" s="1" customFormat="1" ht="42.75" thickTop="1" x14ac:dyDescent="0.25">
      <c r="A98" s="530"/>
      <c r="B98" s="530"/>
      <c r="C98" s="532"/>
      <c r="D98" s="386" t="s">
        <v>21</v>
      </c>
      <c r="E98" s="386" t="s">
        <v>22</v>
      </c>
      <c r="F98" s="386" t="s">
        <v>23</v>
      </c>
      <c r="G98" s="386" t="s">
        <v>24</v>
      </c>
      <c r="H98" s="386" t="s">
        <v>10</v>
      </c>
      <c r="I98" s="386" t="s">
        <v>11</v>
      </c>
      <c r="J98" s="386" t="s">
        <v>12</v>
      </c>
      <c r="K98" s="386" t="s">
        <v>13</v>
      </c>
      <c r="L98" s="530"/>
      <c r="M98" s="262" t="s">
        <v>25</v>
      </c>
      <c r="N98" s="262" t="s">
        <v>26</v>
      </c>
      <c r="O98" s="262" t="s">
        <v>27</v>
      </c>
      <c r="P98" s="262" t="s">
        <v>28</v>
      </c>
      <c r="Q98" s="262" t="s">
        <v>29</v>
      </c>
      <c r="R98" s="262" t="s">
        <v>30</v>
      </c>
    </row>
    <row r="99" spans="1:19" s="166" customFormat="1" ht="18.75" customHeight="1" x14ac:dyDescent="0.25">
      <c r="A99" s="492" t="s">
        <v>464</v>
      </c>
      <c r="B99" s="493"/>
      <c r="C99" s="383">
        <f>G99</f>
        <v>300000</v>
      </c>
      <c r="D99" s="377" t="s">
        <v>416</v>
      </c>
      <c r="E99" s="269">
        <v>1</v>
      </c>
      <c r="F99" s="378">
        <v>300000</v>
      </c>
      <c r="G99" s="279">
        <f>E99*F99</f>
        <v>300000</v>
      </c>
      <c r="H99" s="372"/>
      <c r="I99" s="373">
        <v>300000</v>
      </c>
      <c r="J99" s="372"/>
      <c r="K99" s="372"/>
      <c r="L99" s="388" t="s">
        <v>473</v>
      </c>
      <c r="M99" s="374">
        <v>12</v>
      </c>
      <c r="N99" s="374" t="s">
        <v>566</v>
      </c>
      <c r="O99" s="270">
        <v>2</v>
      </c>
      <c r="P99" s="270">
        <v>8</v>
      </c>
      <c r="Q99" s="270">
        <v>7</v>
      </c>
      <c r="R99" s="436">
        <v>1</v>
      </c>
      <c r="S99" s="165"/>
    </row>
    <row r="100" spans="1:19" s="10" customFormat="1" ht="15.6" customHeight="1" x14ac:dyDescent="0.25">
      <c r="A100" s="492" t="s">
        <v>451</v>
      </c>
      <c r="B100" s="493"/>
      <c r="C100" s="494">
        <f>G100+G101</f>
        <v>15200</v>
      </c>
      <c r="D100" s="377" t="s">
        <v>383</v>
      </c>
      <c r="E100" s="269">
        <v>40</v>
      </c>
      <c r="F100" s="378">
        <v>350</v>
      </c>
      <c r="G100" s="279">
        <f t="shared" ref="G100:G103" si="4">E100*F100</f>
        <v>14000</v>
      </c>
      <c r="H100" s="369"/>
      <c r="I100" s="373">
        <v>14000</v>
      </c>
      <c r="J100" s="369"/>
      <c r="K100" s="369"/>
      <c r="L100" s="277" t="s">
        <v>473</v>
      </c>
      <c r="M100" s="270">
        <v>12</v>
      </c>
      <c r="N100" s="270" t="s">
        <v>566</v>
      </c>
      <c r="O100" s="270">
        <v>3</v>
      </c>
      <c r="P100" s="270">
        <v>1</v>
      </c>
      <c r="Q100" s="270">
        <v>1</v>
      </c>
      <c r="R100" s="436">
        <v>1</v>
      </c>
      <c r="S100" s="9"/>
    </row>
    <row r="101" spans="1:19" s="10" customFormat="1" ht="15.6" customHeight="1" x14ac:dyDescent="0.25">
      <c r="A101" s="492"/>
      <c r="B101" s="493"/>
      <c r="C101" s="494"/>
      <c r="D101" s="377" t="s">
        <v>417</v>
      </c>
      <c r="E101" s="269">
        <v>6</v>
      </c>
      <c r="F101" s="378">
        <v>200</v>
      </c>
      <c r="G101" s="279">
        <f t="shared" si="4"/>
        <v>1200</v>
      </c>
      <c r="H101" s="296"/>
      <c r="I101" s="373"/>
      <c r="J101" s="296">
        <v>1200</v>
      </c>
      <c r="K101" s="296"/>
      <c r="L101" s="277" t="s">
        <v>473</v>
      </c>
      <c r="M101" s="270">
        <v>12</v>
      </c>
      <c r="N101" s="270" t="s">
        <v>566</v>
      </c>
      <c r="O101" s="270">
        <v>3</v>
      </c>
      <c r="P101" s="270">
        <v>7</v>
      </c>
      <c r="Q101" s="270">
        <v>1</v>
      </c>
      <c r="R101" s="436">
        <v>1</v>
      </c>
      <c r="S101" s="9"/>
    </row>
    <row r="102" spans="1:19" s="10" customFormat="1" ht="15.6" customHeight="1" x14ac:dyDescent="0.25">
      <c r="A102" s="475" t="s">
        <v>418</v>
      </c>
      <c r="B102" s="476"/>
      <c r="C102" s="479">
        <f>G102+G103</f>
        <v>675000</v>
      </c>
      <c r="D102" s="377" t="s">
        <v>465</v>
      </c>
      <c r="E102" s="269">
        <v>1</v>
      </c>
      <c r="F102" s="378">
        <v>75000</v>
      </c>
      <c r="G102" s="279">
        <f>E102*F102</f>
        <v>75000</v>
      </c>
      <c r="H102" s="296"/>
      <c r="I102" s="373"/>
      <c r="J102" s="296">
        <v>75000</v>
      </c>
      <c r="K102" s="296"/>
      <c r="L102" s="277" t="s">
        <v>473</v>
      </c>
      <c r="M102" s="270">
        <v>12</v>
      </c>
      <c r="N102" s="270" t="s">
        <v>566</v>
      </c>
      <c r="O102" s="270">
        <v>2</v>
      </c>
      <c r="P102" s="270">
        <v>2</v>
      </c>
      <c r="Q102" s="270">
        <v>1</v>
      </c>
      <c r="R102" s="436">
        <v>2</v>
      </c>
      <c r="S102" s="9"/>
    </row>
    <row r="103" spans="1:19" s="170" customFormat="1" x14ac:dyDescent="0.25">
      <c r="A103" s="477"/>
      <c r="B103" s="478"/>
      <c r="C103" s="480"/>
      <c r="D103" s="269" t="s">
        <v>419</v>
      </c>
      <c r="E103" s="379">
        <v>3000</v>
      </c>
      <c r="F103" s="379">
        <v>200</v>
      </c>
      <c r="G103" s="279">
        <f t="shared" si="4"/>
        <v>600000</v>
      </c>
      <c r="H103" s="375"/>
      <c r="I103" s="376"/>
      <c r="J103" s="375">
        <v>600000</v>
      </c>
      <c r="K103" s="375"/>
      <c r="L103" s="389" t="s">
        <v>473</v>
      </c>
      <c r="M103" s="310">
        <v>12</v>
      </c>
      <c r="N103" s="310" t="s">
        <v>566</v>
      </c>
      <c r="O103" s="310">
        <v>2</v>
      </c>
      <c r="P103" s="310">
        <v>2</v>
      </c>
      <c r="Q103" s="310">
        <v>2</v>
      </c>
      <c r="R103" s="449">
        <v>1</v>
      </c>
    </row>
    <row r="104" spans="1:19" s="170" customFormat="1" x14ac:dyDescent="0.25">
      <c r="A104" s="460" t="s">
        <v>498</v>
      </c>
      <c r="B104" s="461"/>
      <c r="C104" s="462">
        <f>G104+G105</f>
        <v>1310000</v>
      </c>
      <c r="D104" s="264" t="s">
        <v>465</v>
      </c>
      <c r="E104" s="265">
        <v>5</v>
      </c>
      <c r="F104" s="266">
        <v>12000</v>
      </c>
      <c r="G104" s="266">
        <f t="shared" ref="G104:G105" si="5">+F104*E104</f>
        <v>60000</v>
      </c>
      <c r="H104" s="380"/>
      <c r="I104" s="381">
        <v>60000</v>
      </c>
      <c r="J104" s="305"/>
      <c r="K104" s="305"/>
      <c r="L104" s="277" t="s">
        <v>473</v>
      </c>
      <c r="M104" s="270">
        <v>12</v>
      </c>
      <c r="N104" s="270" t="s">
        <v>566</v>
      </c>
      <c r="O104" s="270">
        <v>2</v>
      </c>
      <c r="P104" s="270">
        <v>2</v>
      </c>
      <c r="Q104" s="270">
        <v>1</v>
      </c>
      <c r="R104" s="436">
        <v>2</v>
      </c>
    </row>
    <row r="105" spans="1:19" s="170" customFormat="1" x14ac:dyDescent="0.25">
      <c r="A105" s="460"/>
      <c r="B105" s="461"/>
      <c r="C105" s="462"/>
      <c r="D105" s="264" t="s">
        <v>506</v>
      </c>
      <c r="E105" s="265">
        <v>5000</v>
      </c>
      <c r="F105" s="266">
        <v>250</v>
      </c>
      <c r="G105" s="266">
        <f t="shared" si="5"/>
        <v>1250000</v>
      </c>
      <c r="H105" s="380"/>
      <c r="I105" s="381">
        <v>25000</v>
      </c>
      <c r="J105" s="305"/>
      <c r="K105" s="305"/>
      <c r="L105" s="277" t="s">
        <v>473</v>
      </c>
      <c r="M105" s="270">
        <v>12</v>
      </c>
      <c r="N105" s="270" t="s">
        <v>566</v>
      </c>
      <c r="O105" s="270">
        <v>2</v>
      </c>
      <c r="P105" s="270">
        <v>2</v>
      </c>
      <c r="Q105" s="270">
        <v>2</v>
      </c>
      <c r="R105" s="436">
        <v>1</v>
      </c>
    </row>
    <row r="106" spans="1:19" s="170" customFormat="1" x14ac:dyDescent="0.25">
      <c r="A106" s="469" t="s">
        <v>542</v>
      </c>
      <c r="B106" s="470"/>
      <c r="C106" s="390">
        <f>C99+C100+C102+C104</f>
        <v>2300200</v>
      </c>
      <c r="D106" s="167"/>
      <c r="E106" s="171"/>
      <c r="F106" s="171"/>
      <c r="G106" s="162"/>
      <c r="H106" s="168"/>
      <c r="I106" s="168"/>
      <c r="J106" s="168"/>
      <c r="K106" s="168"/>
      <c r="L106" s="169"/>
      <c r="M106" s="210"/>
      <c r="N106" s="169"/>
      <c r="O106" s="169"/>
      <c r="P106" s="169"/>
      <c r="Q106" s="169"/>
      <c r="R106" s="450"/>
    </row>
    <row r="107" spans="1:19" s="170" customFormat="1" x14ac:dyDescent="0.25">
      <c r="A107" s="451"/>
      <c r="B107" s="224"/>
      <c r="C107" s="225"/>
      <c r="D107" s="226"/>
      <c r="E107" s="227"/>
      <c r="F107" s="227"/>
      <c r="G107" s="152"/>
      <c r="H107" s="228"/>
      <c r="I107" s="228"/>
      <c r="J107" s="228"/>
      <c r="K107" s="228"/>
      <c r="L107" s="229"/>
      <c r="M107" s="230"/>
      <c r="N107" s="229"/>
      <c r="O107" s="229"/>
      <c r="P107" s="229"/>
      <c r="Q107" s="229"/>
      <c r="R107" s="452"/>
    </row>
    <row r="108" spans="1:19" s="6" customFormat="1" ht="18" thickBot="1" x14ac:dyDescent="0.35">
      <c r="A108" s="438"/>
      <c r="B108" s="439"/>
      <c r="C108" s="453"/>
      <c r="D108" s="439"/>
      <c r="E108" s="439"/>
      <c r="F108" s="439"/>
      <c r="G108" s="439"/>
      <c r="H108" s="439"/>
      <c r="I108" s="439"/>
      <c r="J108" s="439"/>
      <c r="K108" s="439"/>
      <c r="L108" s="439"/>
      <c r="M108" s="439"/>
      <c r="N108" s="440"/>
      <c r="O108" s="440"/>
      <c r="P108" s="440"/>
      <c r="Q108" s="440"/>
      <c r="R108" s="441"/>
    </row>
    <row r="109" spans="1:19" s="7" customFormat="1" ht="16.5" customHeight="1" thickTop="1" thickBot="1" x14ac:dyDescent="0.3">
      <c r="A109" s="529" t="s">
        <v>1</v>
      </c>
      <c r="B109" s="529" t="s">
        <v>2</v>
      </c>
      <c r="C109" s="529"/>
      <c r="D109" s="532" t="s">
        <v>3</v>
      </c>
      <c r="E109" s="531" t="s">
        <v>4</v>
      </c>
      <c r="F109" s="531" t="s">
        <v>5</v>
      </c>
      <c r="G109" s="531" t="s">
        <v>6</v>
      </c>
      <c r="H109" s="531" t="s">
        <v>7</v>
      </c>
      <c r="I109" s="531"/>
      <c r="J109" s="531"/>
      <c r="K109" s="531"/>
      <c r="L109" s="529" t="s">
        <v>8</v>
      </c>
      <c r="M109" s="529" t="s">
        <v>9</v>
      </c>
      <c r="N109" s="529"/>
      <c r="O109" s="529"/>
      <c r="P109" s="529"/>
      <c r="Q109" s="529"/>
      <c r="R109" s="529"/>
    </row>
    <row r="110" spans="1:19" s="7" customFormat="1" ht="17.25" thickTop="1" thickBot="1" x14ac:dyDescent="0.3">
      <c r="A110" s="529"/>
      <c r="B110" s="529"/>
      <c r="C110" s="529"/>
      <c r="D110" s="533"/>
      <c r="E110" s="531"/>
      <c r="F110" s="531"/>
      <c r="G110" s="531"/>
      <c r="H110" s="385" t="s">
        <v>10</v>
      </c>
      <c r="I110" s="385" t="s">
        <v>11</v>
      </c>
      <c r="J110" s="385" t="s">
        <v>12</v>
      </c>
      <c r="K110" s="385" t="s">
        <v>13</v>
      </c>
      <c r="L110" s="529"/>
      <c r="M110" s="529"/>
      <c r="N110" s="529"/>
      <c r="O110" s="529"/>
      <c r="P110" s="529"/>
      <c r="Q110" s="529"/>
      <c r="R110" s="529"/>
    </row>
    <row r="111" spans="1:19" s="1" customFormat="1" ht="44.25" customHeight="1" thickTop="1" x14ac:dyDescent="0.25">
      <c r="A111" s="454" t="s">
        <v>420</v>
      </c>
      <c r="B111" s="522" t="s">
        <v>551</v>
      </c>
      <c r="C111" s="523"/>
      <c r="D111" s="281" t="s">
        <v>552</v>
      </c>
      <c r="E111" s="281" t="s">
        <v>553</v>
      </c>
      <c r="F111" s="281" t="s">
        <v>554</v>
      </c>
      <c r="G111" s="281">
        <v>3</v>
      </c>
      <c r="H111" s="284">
        <v>3</v>
      </c>
      <c r="I111" s="284"/>
      <c r="J111" s="284"/>
      <c r="K111" s="285"/>
      <c r="L111" s="350">
        <f>SUM(G116:G119)</f>
        <v>89400</v>
      </c>
      <c r="M111" s="527"/>
      <c r="N111" s="527"/>
      <c r="O111" s="527"/>
      <c r="P111" s="527"/>
      <c r="Q111" s="527"/>
      <c r="R111" s="528"/>
    </row>
    <row r="112" spans="1:19" s="1" customFormat="1" x14ac:dyDescent="0.25">
      <c r="A112" s="426"/>
      <c r="B112" s="427"/>
      <c r="C112" s="427"/>
      <c r="D112" s="427"/>
      <c r="E112" s="427"/>
      <c r="F112" s="427"/>
      <c r="G112" s="427"/>
      <c r="H112" s="427"/>
      <c r="I112" s="427"/>
      <c r="J112" s="427"/>
      <c r="K112" s="427"/>
      <c r="L112" s="427"/>
      <c r="M112" s="427"/>
      <c r="N112" s="427"/>
      <c r="O112" s="427"/>
      <c r="P112" s="427"/>
      <c r="Q112" s="427"/>
      <c r="R112" s="428"/>
    </row>
    <row r="113" spans="1:19" s="6" customFormat="1" ht="18" thickBot="1" x14ac:dyDescent="0.35">
      <c r="A113" s="438"/>
      <c r="B113" s="439"/>
      <c r="C113" s="439"/>
      <c r="D113" s="439"/>
      <c r="E113" s="439"/>
      <c r="F113" s="439"/>
      <c r="G113" s="439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48"/>
    </row>
    <row r="114" spans="1:19" s="7" customFormat="1" ht="17.25" thickTop="1" thickBot="1" x14ac:dyDescent="0.3">
      <c r="A114" s="529" t="s">
        <v>15</v>
      </c>
      <c r="B114" s="529"/>
      <c r="C114" s="531" t="s">
        <v>16</v>
      </c>
      <c r="D114" s="531" t="s">
        <v>17</v>
      </c>
      <c r="E114" s="531"/>
      <c r="F114" s="531"/>
      <c r="G114" s="531"/>
      <c r="H114" s="531" t="s">
        <v>18</v>
      </c>
      <c r="I114" s="531"/>
      <c r="J114" s="531"/>
      <c r="K114" s="531"/>
      <c r="L114" s="529" t="s">
        <v>19</v>
      </c>
      <c r="M114" s="531" t="s">
        <v>20</v>
      </c>
      <c r="N114" s="531"/>
      <c r="O114" s="531"/>
      <c r="P114" s="531"/>
      <c r="Q114" s="531"/>
      <c r="R114" s="531"/>
    </row>
    <row r="115" spans="1:19" s="7" customFormat="1" ht="42.75" thickTop="1" x14ac:dyDescent="0.25">
      <c r="A115" s="530"/>
      <c r="B115" s="530"/>
      <c r="C115" s="532"/>
      <c r="D115" s="386" t="s">
        <v>21</v>
      </c>
      <c r="E115" s="386" t="s">
        <v>22</v>
      </c>
      <c r="F115" s="386" t="s">
        <v>23</v>
      </c>
      <c r="G115" s="386" t="s">
        <v>24</v>
      </c>
      <c r="H115" s="386" t="s">
        <v>10</v>
      </c>
      <c r="I115" s="386" t="s">
        <v>11</v>
      </c>
      <c r="J115" s="386" t="s">
        <v>12</v>
      </c>
      <c r="K115" s="386" t="s">
        <v>13</v>
      </c>
      <c r="L115" s="530"/>
      <c r="M115" s="262" t="s">
        <v>25</v>
      </c>
      <c r="N115" s="262" t="s">
        <v>26</v>
      </c>
      <c r="O115" s="262" t="s">
        <v>27</v>
      </c>
      <c r="P115" s="262" t="s">
        <v>28</v>
      </c>
      <c r="Q115" s="262" t="s">
        <v>29</v>
      </c>
      <c r="R115" s="262" t="s">
        <v>30</v>
      </c>
    </row>
    <row r="116" spans="1:19" ht="27" customHeight="1" x14ac:dyDescent="0.25">
      <c r="A116" s="490" t="s">
        <v>550</v>
      </c>
      <c r="B116" s="491"/>
      <c r="C116" s="489">
        <f>SUM(G116:G119)</f>
        <v>89400</v>
      </c>
      <c r="D116" s="377" t="s">
        <v>425</v>
      </c>
      <c r="E116" s="269">
        <v>20</v>
      </c>
      <c r="F116" s="279">
        <v>200</v>
      </c>
      <c r="G116" s="279">
        <f>+F116*E116</f>
        <v>4000</v>
      </c>
      <c r="H116" s="270">
        <v>4000</v>
      </c>
      <c r="I116" s="270"/>
      <c r="J116" s="270"/>
      <c r="K116" s="270"/>
      <c r="L116" s="277" t="s">
        <v>473</v>
      </c>
      <c r="M116" s="270">
        <v>12</v>
      </c>
      <c r="N116" s="270" t="s">
        <v>566</v>
      </c>
      <c r="O116" s="270">
        <v>3</v>
      </c>
      <c r="P116" s="270">
        <v>7</v>
      </c>
      <c r="Q116" s="270">
        <v>1</v>
      </c>
      <c r="R116" s="436">
        <v>2</v>
      </c>
      <c r="S116" s="8"/>
    </row>
    <row r="117" spans="1:19" ht="23.1" customHeight="1" x14ac:dyDescent="0.25">
      <c r="A117" s="490"/>
      <c r="B117" s="491"/>
      <c r="C117" s="489"/>
      <c r="D117" s="377" t="s">
        <v>452</v>
      </c>
      <c r="E117" s="269">
        <v>120</v>
      </c>
      <c r="F117" s="279">
        <v>350</v>
      </c>
      <c r="G117" s="279">
        <f>+F117*E117</f>
        <v>42000</v>
      </c>
      <c r="H117" s="270">
        <v>42000</v>
      </c>
      <c r="I117" s="270"/>
      <c r="J117" s="270"/>
      <c r="K117" s="270"/>
      <c r="L117" s="277" t="s">
        <v>473</v>
      </c>
      <c r="M117" s="270">
        <v>12</v>
      </c>
      <c r="N117" s="270" t="s">
        <v>566</v>
      </c>
      <c r="O117" s="270">
        <v>3</v>
      </c>
      <c r="P117" s="270">
        <v>3</v>
      </c>
      <c r="Q117" s="270">
        <v>1</v>
      </c>
      <c r="R117" s="436">
        <v>1</v>
      </c>
      <c r="S117" s="8"/>
    </row>
    <row r="118" spans="1:19" ht="23.1" customHeight="1" x14ac:dyDescent="0.25">
      <c r="A118" s="490"/>
      <c r="B118" s="491"/>
      <c r="C118" s="489"/>
      <c r="D118" s="377" t="s">
        <v>404</v>
      </c>
      <c r="E118" s="269">
        <v>120</v>
      </c>
      <c r="F118" s="279">
        <v>195</v>
      </c>
      <c r="G118" s="279">
        <f>+F118*E118</f>
        <v>23400</v>
      </c>
      <c r="H118" s="270">
        <v>23400</v>
      </c>
      <c r="I118" s="270"/>
      <c r="J118" s="270"/>
      <c r="K118" s="270"/>
      <c r="L118" s="277" t="s">
        <v>473</v>
      </c>
      <c r="M118" s="270">
        <v>12</v>
      </c>
      <c r="N118" s="270" t="s">
        <v>566</v>
      </c>
      <c r="O118" s="270">
        <v>3</v>
      </c>
      <c r="P118" s="270">
        <v>3</v>
      </c>
      <c r="Q118" s="270">
        <v>1</v>
      </c>
      <c r="R118" s="436">
        <v>3</v>
      </c>
      <c r="S118" s="8"/>
    </row>
    <row r="119" spans="1:19" ht="20.25" customHeight="1" x14ac:dyDescent="0.25">
      <c r="A119" s="490"/>
      <c r="B119" s="491"/>
      <c r="C119" s="489"/>
      <c r="D119" s="377" t="s">
        <v>453</v>
      </c>
      <c r="E119" s="269">
        <v>2000</v>
      </c>
      <c r="F119" s="279">
        <v>10</v>
      </c>
      <c r="G119" s="279">
        <f>+F119*E119</f>
        <v>20000</v>
      </c>
      <c r="H119" s="270">
        <v>20000</v>
      </c>
      <c r="I119" s="270"/>
      <c r="J119" s="270"/>
      <c r="K119" s="270"/>
      <c r="L119" s="277" t="s">
        <v>473</v>
      </c>
      <c r="M119" s="270">
        <v>12</v>
      </c>
      <c r="N119" s="270" t="s">
        <v>566</v>
      </c>
      <c r="O119" s="270">
        <v>2</v>
      </c>
      <c r="P119" s="270">
        <v>2</v>
      </c>
      <c r="Q119" s="270">
        <v>2</v>
      </c>
      <c r="R119" s="436">
        <v>1</v>
      </c>
      <c r="S119" s="8"/>
    </row>
    <row r="120" spans="1:19" s="6" customFormat="1" ht="17.25" x14ac:dyDescent="0.3">
      <c r="A120" s="471" t="s">
        <v>542</v>
      </c>
      <c r="B120" s="472"/>
      <c r="C120" s="391">
        <f>SUM(C116)</f>
        <v>89400</v>
      </c>
      <c r="D120" s="392"/>
      <c r="E120" s="393"/>
      <c r="F120" s="393"/>
      <c r="G120" s="393"/>
      <c r="H120" s="393"/>
      <c r="I120" s="393"/>
      <c r="J120" s="393"/>
      <c r="K120" s="393"/>
      <c r="L120" s="393"/>
      <c r="M120" s="393"/>
      <c r="N120" s="318"/>
      <c r="O120" s="318"/>
      <c r="P120" s="318"/>
      <c r="Q120" s="318"/>
      <c r="R120" s="455"/>
    </row>
    <row r="121" spans="1:19" s="6" customFormat="1" ht="17.25" x14ac:dyDescent="0.3">
      <c r="A121" s="438"/>
      <c r="B121" s="439"/>
      <c r="C121" s="453"/>
      <c r="D121" s="439"/>
      <c r="E121" s="439"/>
      <c r="F121" s="439"/>
      <c r="G121" s="439"/>
      <c r="H121" s="439"/>
      <c r="I121" s="439"/>
      <c r="J121" s="439"/>
      <c r="K121" s="439"/>
      <c r="L121" s="439"/>
      <c r="M121" s="439"/>
      <c r="N121" s="440"/>
      <c r="O121" s="440"/>
      <c r="P121" s="440"/>
      <c r="Q121" s="440"/>
      <c r="R121" s="441"/>
    </row>
    <row r="122" spans="1:19" s="6" customFormat="1" ht="18" thickBot="1" x14ac:dyDescent="0.35">
      <c r="A122" s="473" t="s">
        <v>542</v>
      </c>
      <c r="B122" s="474"/>
      <c r="C122" s="456">
        <f>C23+C38+C90+C106+C120</f>
        <v>3262615</v>
      </c>
      <c r="D122" s="457"/>
      <c r="E122" s="457"/>
      <c r="F122" s="457"/>
      <c r="G122" s="457"/>
      <c r="H122" s="457"/>
      <c r="I122" s="457"/>
      <c r="J122" s="457"/>
      <c r="K122" s="457"/>
      <c r="L122" s="457"/>
      <c r="M122" s="457"/>
      <c r="N122" s="458"/>
      <c r="O122" s="458"/>
      <c r="P122" s="458"/>
      <c r="Q122" s="458"/>
      <c r="R122" s="459"/>
    </row>
    <row r="123" spans="1:19" s="6" customFormat="1" ht="18" thickTop="1" x14ac:dyDescent="0.3">
      <c r="A123" s="4"/>
      <c r="B123" s="5"/>
      <c r="C123" s="216"/>
      <c r="D123" s="5"/>
      <c r="E123" s="5"/>
      <c r="F123" s="5"/>
      <c r="G123" s="5"/>
      <c r="H123" s="5"/>
      <c r="I123" s="5"/>
      <c r="J123" s="5"/>
      <c r="K123" s="5"/>
      <c r="L123" s="5"/>
      <c r="M123" s="5"/>
    </row>
  </sheetData>
  <mergeCells count="121">
    <mergeCell ref="A44:B45"/>
    <mergeCell ref="C44:C45"/>
    <mergeCell ref="D44:G44"/>
    <mergeCell ref="H44:K44"/>
    <mergeCell ref="L44:L45"/>
    <mergeCell ref="M44:R44"/>
    <mergeCell ref="D41:D42"/>
    <mergeCell ref="E41:E42"/>
    <mergeCell ref="F41:F42"/>
    <mergeCell ref="G41:G42"/>
    <mergeCell ref="H41:K41"/>
    <mergeCell ref="L41:L42"/>
    <mergeCell ref="A41:A42"/>
    <mergeCell ref="B41:C42"/>
    <mergeCell ref="A14:B15"/>
    <mergeCell ref="C14:C15"/>
    <mergeCell ref="D14:G14"/>
    <mergeCell ref="H14:K14"/>
    <mergeCell ref="L14:L15"/>
    <mergeCell ref="M14:R14"/>
    <mergeCell ref="A13:R13"/>
    <mergeCell ref="M41:R42"/>
    <mergeCell ref="B43:C43"/>
    <mergeCell ref="M43:R43"/>
    <mergeCell ref="G25:G26"/>
    <mergeCell ref="H25:K25"/>
    <mergeCell ref="L25:L26"/>
    <mergeCell ref="M25:R26"/>
    <mergeCell ref="B27:C27"/>
    <mergeCell ref="M27:R27"/>
    <mergeCell ref="A29:B30"/>
    <mergeCell ref="C29:C30"/>
    <mergeCell ref="D29:G29"/>
    <mergeCell ref="H29:K29"/>
    <mergeCell ref="L29:L30"/>
    <mergeCell ref="M29:R29"/>
    <mergeCell ref="M92:R93"/>
    <mergeCell ref="B94:C94"/>
    <mergeCell ref="M94:R94"/>
    <mergeCell ref="A97:B98"/>
    <mergeCell ref="C97:C98"/>
    <mergeCell ref="D97:G97"/>
    <mergeCell ref="H97:K97"/>
    <mergeCell ref="L97:L98"/>
    <mergeCell ref="M97:R97"/>
    <mergeCell ref="D92:D93"/>
    <mergeCell ref="E92:E93"/>
    <mergeCell ref="F92:F93"/>
    <mergeCell ref="G92:G93"/>
    <mergeCell ref="H92:K92"/>
    <mergeCell ref="L92:L93"/>
    <mergeCell ref="A92:A93"/>
    <mergeCell ref="B92:C93"/>
    <mergeCell ref="M111:R111"/>
    <mergeCell ref="A114:B115"/>
    <mergeCell ref="C114:C115"/>
    <mergeCell ref="D114:G114"/>
    <mergeCell ref="H114:K114"/>
    <mergeCell ref="L114:L115"/>
    <mergeCell ref="M114:R114"/>
    <mergeCell ref="D109:D110"/>
    <mergeCell ref="E109:E110"/>
    <mergeCell ref="F109:F110"/>
    <mergeCell ref="G109:G110"/>
    <mergeCell ref="H109:K109"/>
    <mergeCell ref="L109:L110"/>
    <mergeCell ref="B111:C111"/>
    <mergeCell ref="A109:A110"/>
    <mergeCell ref="B109:C110"/>
    <mergeCell ref="M109:R110"/>
    <mergeCell ref="B5:D5"/>
    <mergeCell ref="G5:I5"/>
    <mergeCell ref="B6:D6"/>
    <mergeCell ref="G6:I6"/>
    <mergeCell ref="A7:C7"/>
    <mergeCell ref="A8:B8"/>
    <mergeCell ref="B12:C12"/>
    <mergeCell ref="A10:A11"/>
    <mergeCell ref="B10:C11"/>
    <mergeCell ref="D10:D11"/>
    <mergeCell ref="E10:E11"/>
    <mergeCell ref="F10:F11"/>
    <mergeCell ref="G10:G11"/>
    <mergeCell ref="H10:K10"/>
    <mergeCell ref="A9:R9"/>
    <mergeCell ref="L10:L11"/>
    <mergeCell ref="M10:R11"/>
    <mergeCell ref="M12:R12"/>
    <mergeCell ref="A18:B22"/>
    <mergeCell ref="C18:C22"/>
    <mergeCell ref="A16:B17"/>
    <mergeCell ref="C16:C17"/>
    <mergeCell ref="A25:A26"/>
    <mergeCell ref="B25:C26"/>
    <mergeCell ref="D25:D26"/>
    <mergeCell ref="E25:E26"/>
    <mergeCell ref="F25:F26"/>
    <mergeCell ref="A104:B105"/>
    <mergeCell ref="C104:C105"/>
    <mergeCell ref="A23:B23"/>
    <mergeCell ref="A38:B38"/>
    <mergeCell ref="A90:B90"/>
    <mergeCell ref="A89:B89"/>
    <mergeCell ref="A106:B106"/>
    <mergeCell ref="A120:B120"/>
    <mergeCell ref="A122:B122"/>
    <mergeCell ref="A102:B103"/>
    <mergeCell ref="C102:C103"/>
    <mergeCell ref="A31:B32"/>
    <mergeCell ref="C31:C32"/>
    <mergeCell ref="A33:B37"/>
    <mergeCell ref="C33:C37"/>
    <mergeCell ref="A116:B119"/>
    <mergeCell ref="C116:C119"/>
    <mergeCell ref="A99:B99"/>
    <mergeCell ref="A100:B101"/>
    <mergeCell ref="C100:C101"/>
    <mergeCell ref="A81:B88"/>
    <mergeCell ref="C81:C88"/>
    <mergeCell ref="A46:B80"/>
    <mergeCell ref="C46:C80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67" fitToWidth="20" fitToHeight="20" orientation="landscape" r:id="rId1"/>
  <headerFooter>
    <oddFooter>&amp;C&amp;N&amp;R&amp;F</oddFooter>
  </headerFooter>
  <rowBreaks count="5" manualBreakCount="5">
    <brk id="27" max="16383" man="1"/>
    <brk id="43" max="16383" man="1"/>
    <brk id="80" max="16383" man="1"/>
    <brk id="108" max="16383" man="1"/>
    <brk id="1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3"/>
  <sheetViews>
    <sheetView tabSelected="1" view="pageBreakPreview" topLeftCell="A19" zoomScale="75" zoomScaleNormal="100" zoomScaleSheetLayoutView="75" workbookViewId="0">
      <selection activeCell="A30" sqref="A30:R34"/>
    </sheetView>
  </sheetViews>
  <sheetFormatPr baseColWidth="10" defaultColWidth="11.5703125" defaultRowHeight="15" x14ac:dyDescent="0.25"/>
  <cols>
    <col min="1" max="1" width="41.28515625" customWidth="1"/>
    <col min="2" max="2" width="21.42578125" customWidth="1"/>
    <col min="3" max="3" width="24.85546875" customWidth="1"/>
    <col min="4" max="4" width="22.7109375" customWidth="1"/>
    <col min="5" max="5" width="19" customWidth="1"/>
    <col min="6" max="6" width="17" customWidth="1"/>
    <col min="7" max="7" width="17.5703125" customWidth="1"/>
    <col min="8" max="8" width="16.5703125" customWidth="1"/>
    <col min="9" max="9" width="15.5703125" customWidth="1"/>
    <col min="10" max="10" width="19.42578125" customWidth="1"/>
    <col min="11" max="11" width="14.5703125" customWidth="1"/>
    <col min="12" max="12" width="19.42578125" customWidth="1"/>
    <col min="13" max="13" width="5.28515625" customWidth="1"/>
    <col min="14" max="14" width="5.7109375" customWidth="1"/>
    <col min="15" max="17" width="3.28515625" customWidth="1"/>
    <col min="18" max="18" width="8.140625" customWidth="1"/>
  </cols>
  <sheetData>
    <row r="1" spans="1:18" ht="24.95" customHeight="1" x14ac:dyDescent="0.3">
      <c r="A1" s="185" t="s">
        <v>31</v>
      </c>
      <c r="B1" s="185" t="s">
        <v>14</v>
      </c>
      <c r="C1" s="185"/>
      <c r="D1" s="185"/>
      <c r="E1" s="186"/>
      <c r="F1" s="186"/>
      <c r="G1" s="185"/>
      <c r="H1" s="185"/>
      <c r="I1" s="185"/>
      <c r="J1" s="186"/>
      <c r="K1" s="186"/>
      <c r="L1" s="186"/>
      <c r="M1" s="186"/>
      <c r="N1" s="186"/>
      <c r="O1" s="186"/>
      <c r="P1" s="186"/>
      <c r="Q1" s="186"/>
      <c r="R1" s="186"/>
    </row>
    <row r="2" spans="1:18" ht="24.95" customHeight="1" x14ac:dyDescent="0.3">
      <c r="A2" s="185" t="s">
        <v>32</v>
      </c>
      <c r="B2" s="185" t="s">
        <v>33</v>
      </c>
      <c r="C2" s="185"/>
      <c r="D2" s="185"/>
      <c r="E2" s="186"/>
      <c r="F2" s="186"/>
      <c r="G2" s="185"/>
      <c r="H2" s="185"/>
      <c r="I2" s="185"/>
      <c r="J2" s="186"/>
      <c r="K2" s="186"/>
      <c r="L2" s="186"/>
      <c r="M2" s="186"/>
      <c r="N2" s="186"/>
      <c r="O2" s="186"/>
      <c r="P2" s="186"/>
      <c r="Q2" s="186"/>
      <c r="R2" s="186"/>
    </row>
    <row r="3" spans="1:18" ht="24.95" customHeight="1" x14ac:dyDescent="0.3">
      <c r="A3" s="185" t="s">
        <v>34</v>
      </c>
      <c r="B3" s="185" t="s">
        <v>35</v>
      </c>
      <c r="C3" s="185"/>
      <c r="D3" s="185"/>
      <c r="E3" s="186"/>
      <c r="F3" s="186"/>
      <c r="G3" s="185"/>
      <c r="H3" s="185"/>
      <c r="I3" s="185"/>
      <c r="J3" s="186"/>
      <c r="K3" s="186"/>
      <c r="L3" s="186"/>
      <c r="M3" s="186"/>
      <c r="N3" s="186"/>
      <c r="O3" s="186"/>
      <c r="P3" s="186"/>
      <c r="Q3" s="186"/>
      <c r="R3" s="186"/>
    </row>
    <row r="4" spans="1:18" ht="24.95" customHeight="1" x14ac:dyDescent="0.3">
      <c r="A4" s="185" t="s">
        <v>36</v>
      </c>
      <c r="B4" s="185" t="s">
        <v>37</v>
      </c>
      <c r="C4" s="185"/>
      <c r="D4" s="185"/>
      <c r="E4" s="186"/>
      <c r="F4" s="186"/>
      <c r="G4" s="185"/>
      <c r="H4" s="185"/>
      <c r="I4" s="185"/>
      <c r="J4" s="186"/>
      <c r="K4" s="186"/>
      <c r="L4" s="186"/>
      <c r="M4" s="186"/>
      <c r="N4" s="186"/>
      <c r="O4" s="186"/>
      <c r="P4" s="186"/>
      <c r="Q4" s="186"/>
      <c r="R4" s="186"/>
    </row>
    <row r="5" spans="1:18" ht="24.95" customHeight="1" x14ac:dyDescent="0.3">
      <c r="A5" s="185" t="s">
        <v>38</v>
      </c>
      <c r="B5" s="550" t="s">
        <v>39</v>
      </c>
      <c r="C5" s="550"/>
      <c r="D5" s="550"/>
      <c r="E5" s="186"/>
      <c r="F5" s="186"/>
      <c r="G5" s="550"/>
      <c r="H5" s="550"/>
      <c r="I5" s="550"/>
      <c r="J5" s="186"/>
      <c r="K5" s="186"/>
      <c r="L5" s="186"/>
      <c r="M5" s="186"/>
      <c r="N5" s="186"/>
      <c r="O5" s="186"/>
      <c r="P5" s="186"/>
      <c r="Q5" s="186"/>
      <c r="R5" s="186"/>
    </row>
    <row r="6" spans="1:18" ht="37.5" customHeight="1" x14ac:dyDescent="0.3">
      <c r="A6" s="206" t="s">
        <v>40</v>
      </c>
      <c r="B6" s="550" t="s">
        <v>41</v>
      </c>
      <c r="C6" s="550"/>
      <c r="D6" s="550"/>
      <c r="E6" s="186"/>
      <c r="F6" s="186"/>
      <c r="G6" s="550"/>
      <c r="H6" s="550"/>
      <c r="I6" s="550"/>
      <c r="J6" s="186"/>
      <c r="K6" s="186"/>
      <c r="L6" s="186"/>
      <c r="M6" s="186"/>
      <c r="N6" s="186"/>
      <c r="O6" s="186"/>
      <c r="P6" s="186"/>
      <c r="Q6" s="186"/>
      <c r="R6" s="186"/>
    </row>
    <row r="7" spans="1:18" ht="24.95" customHeight="1" x14ac:dyDescent="0.3">
      <c r="A7" s="521" t="s">
        <v>42</v>
      </c>
      <c r="B7" s="521"/>
      <c r="C7" s="521"/>
      <c r="D7" s="208"/>
      <c r="E7" s="186"/>
      <c r="F7" s="186"/>
      <c r="G7" s="208"/>
      <c r="H7" s="208"/>
      <c r="I7" s="208"/>
      <c r="J7" s="186"/>
      <c r="K7" s="186"/>
      <c r="L7" s="186"/>
      <c r="M7" s="186"/>
      <c r="N7" s="186"/>
      <c r="O7" s="186"/>
      <c r="P7" s="186"/>
      <c r="Q7" s="186"/>
      <c r="R7" s="186"/>
    </row>
    <row r="8" spans="1:18" s="1" customFormat="1" ht="24.95" customHeight="1" x14ac:dyDescent="0.3">
      <c r="A8" s="521" t="s">
        <v>168</v>
      </c>
      <c r="B8" s="521"/>
      <c r="C8" s="207"/>
      <c r="D8" s="208"/>
      <c r="E8" s="186"/>
      <c r="F8" s="186"/>
      <c r="G8" s="208"/>
      <c r="H8" s="208"/>
      <c r="I8" s="208"/>
      <c r="J8" s="186"/>
      <c r="K8" s="186"/>
      <c r="L8" s="186"/>
      <c r="M8" s="186"/>
      <c r="N8" s="186"/>
      <c r="O8" s="186"/>
      <c r="P8" s="186"/>
      <c r="Q8" s="186"/>
      <c r="R8" s="186"/>
    </row>
    <row r="9" spans="1:18" s="6" customFormat="1" ht="20.25" thickBot="1" x14ac:dyDescent="0.4">
      <c r="A9" s="348" t="s">
        <v>0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6"/>
      <c r="O9" s="186"/>
      <c r="P9" s="186"/>
      <c r="Q9" s="186"/>
      <c r="R9" s="186"/>
    </row>
    <row r="10" spans="1:18" s="7" customFormat="1" ht="17.25" thickTop="1" thickBot="1" x14ac:dyDescent="0.3">
      <c r="A10" s="529" t="s">
        <v>1</v>
      </c>
      <c r="B10" s="529" t="s">
        <v>2</v>
      </c>
      <c r="C10" s="529"/>
      <c r="D10" s="532" t="s">
        <v>3</v>
      </c>
      <c r="E10" s="531" t="s">
        <v>4</v>
      </c>
      <c r="F10" s="531" t="s">
        <v>5</v>
      </c>
      <c r="G10" s="531" t="s">
        <v>6</v>
      </c>
      <c r="H10" s="531" t="s">
        <v>7</v>
      </c>
      <c r="I10" s="531"/>
      <c r="J10" s="531"/>
      <c r="K10" s="531"/>
      <c r="L10" s="529" t="s">
        <v>8</v>
      </c>
      <c r="M10" s="529" t="s">
        <v>9</v>
      </c>
      <c r="N10" s="529"/>
      <c r="O10" s="529"/>
      <c r="P10" s="529"/>
      <c r="Q10" s="529"/>
      <c r="R10" s="529"/>
    </row>
    <row r="11" spans="1:18" s="7" customFormat="1" ht="17.25" thickTop="1" thickBot="1" x14ac:dyDescent="0.3">
      <c r="A11" s="529"/>
      <c r="B11" s="529"/>
      <c r="C11" s="529"/>
      <c r="D11" s="533"/>
      <c r="E11" s="531"/>
      <c r="F11" s="531"/>
      <c r="G11" s="531"/>
      <c r="H11" s="415" t="s">
        <v>10</v>
      </c>
      <c r="I11" s="415" t="s">
        <v>11</v>
      </c>
      <c r="J11" s="415" t="s">
        <v>12</v>
      </c>
      <c r="K11" s="415" t="s">
        <v>13</v>
      </c>
      <c r="L11" s="529"/>
      <c r="M11" s="529"/>
      <c r="N11" s="529"/>
      <c r="O11" s="529"/>
      <c r="P11" s="529"/>
      <c r="Q11" s="529"/>
      <c r="R11" s="529"/>
    </row>
    <row r="12" spans="1:18" s="1" customFormat="1" ht="114" customHeight="1" thickTop="1" x14ac:dyDescent="0.25">
      <c r="A12" s="425" t="s">
        <v>490</v>
      </c>
      <c r="B12" s="522" t="s">
        <v>558</v>
      </c>
      <c r="C12" s="523"/>
      <c r="D12" s="281" t="s">
        <v>515</v>
      </c>
      <c r="E12" s="281" t="s">
        <v>514</v>
      </c>
      <c r="F12" s="281">
        <v>1</v>
      </c>
      <c r="G12" s="281">
        <v>335</v>
      </c>
      <c r="H12" s="284" t="s">
        <v>563</v>
      </c>
      <c r="I12" s="284" t="s">
        <v>563</v>
      </c>
      <c r="J12" s="284" t="s">
        <v>563</v>
      </c>
      <c r="K12" s="285" t="s">
        <v>563</v>
      </c>
      <c r="L12" s="342">
        <f>SUM(C16:C44)</f>
        <v>1288575</v>
      </c>
      <c r="M12" s="527"/>
      <c r="N12" s="527"/>
      <c r="O12" s="527"/>
      <c r="P12" s="527"/>
      <c r="Q12" s="527"/>
      <c r="R12" s="528"/>
    </row>
    <row r="13" spans="1:18" s="6" customFormat="1" ht="18.75" x14ac:dyDescent="0.3">
      <c r="A13" s="762" t="s">
        <v>569</v>
      </c>
      <c r="B13" s="763"/>
      <c r="C13" s="763"/>
      <c r="D13" s="763"/>
      <c r="E13" s="763"/>
      <c r="F13" s="763"/>
      <c r="G13" s="763"/>
      <c r="H13" s="763"/>
      <c r="I13" s="763"/>
      <c r="J13" s="763"/>
      <c r="K13" s="763"/>
      <c r="L13" s="763"/>
      <c r="M13" s="763"/>
      <c r="N13" s="763"/>
      <c r="O13" s="763"/>
      <c r="P13" s="763"/>
      <c r="Q13" s="763"/>
      <c r="R13" s="764"/>
    </row>
    <row r="14" spans="1:18" s="7" customFormat="1" ht="15.75" x14ac:dyDescent="0.25">
      <c r="A14" s="765" t="s">
        <v>15</v>
      </c>
      <c r="B14" s="537"/>
      <c r="C14" s="542" t="s">
        <v>16</v>
      </c>
      <c r="D14" s="542" t="s">
        <v>17</v>
      </c>
      <c r="E14" s="542"/>
      <c r="F14" s="542"/>
      <c r="G14" s="542"/>
      <c r="H14" s="542" t="s">
        <v>18</v>
      </c>
      <c r="I14" s="542"/>
      <c r="J14" s="542"/>
      <c r="K14" s="542"/>
      <c r="L14" s="537" t="s">
        <v>19</v>
      </c>
      <c r="M14" s="542" t="s">
        <v>20</v>
      </c>
      <c r="N14" s="542"/>
      <c r="O14" s="542"/>
      <c r="P14" s="542"/>
      <c r="Q14" s="542"/>
      <c r="R14" s="766"/>
    </row>
    <row r="15" spans="1:18" s="7" customFormat="1" ht="45" x14ac:dyDescent="0.25">
      <c r="A15" s="765"/>
      <c r="B15" s="537"/>
      <c r="C15" s="542"/>
      <c r="D15" s="423" t="s">
        <v>21</v>
      </c>
      <c r="E15" s="423" t="s">
        <v>22</v>
      </c>
      <c r="F15" s="423" t="s">
        <v>23</v>
      </c>
      <c r="G15" s="423" t="s">
        <v>24</v>
      </c>
      <c r="H15" s="423" t="s">
        <v>10</v>
      </c>
      <c r="I15" s="423" t="s">
        <v>11</v>
      </c>
      <c r="J15" s="423" t="s">
        <v>12</v>
      </c>
      <c r="K15" s="423" t="s">
        <v>13</v>
      </c>
      <c r="L15" s="537"/>
      <c r="M15" s="286" t="s">
        <v>25</v>
      </c>
      <c r="N15" s="286" t="s">
        <v>26</v>
      </c>
      <c r="O15" s="286" t="s">
        <v>27</v>
      </c>
      <c r="P15" s="286" t="s">
        <v>28</v>
      </c>
      <c r="Q15" s="286" t="s">
        <v>29</v>
      </c>
      <c r="R15" s="767" t="s">
        <v>30</v>
      </c>
    </row>
    <row r="16" spans="1:18" s="7" customFormat="1" ht="95.25" customHeight="1" x14ac:dyDescent="0.25">
      <c r="A16" s="768" t="s">
        <v>535</v>
      </c>
      <c r="B16" s="556"/>
      <c r="C16" s="287">
        <f>+H16</f>
        <v>14000</v>
      </c>
      <c r="D16" s="288" t="s">
        <v>454</v>
      </c>
      <c r="E16" s="288">
        <v>40</v>
      </c>
      <c r="F16" s="266">
        <v>350</v>
      </c>
      <c r="G16" s="268">
        <f>+F16*E16</f>
        <v>14000</v>
      </c>
      <c r="H16" s="268">
        <f>+G16</f>
        <v>14000</v>
      </c>
      <c r="I16" s="289"/>
      <c r="J16" s="288"/>
      <c r="K16" s="288"/>
      <c r="L16" s="290" t="s">
        <v>473</v>
      </c>
      <c r="M16" s="278">
        <v>12</v>
      </c>
      <c r="N16" s="278" t="s">
        <v>511</v>
      </c>
      <c r="O16" s="278">
        <v>3</v>
      </c>
      <c r="P16" s="278">
        <v>1</v>
      </c>
      <c r="Q16" s="278">
        <v>1</v>
      </c>
      <c r="R16" s="769">
        <v>1</v>
      </c>
    </row>
    <row r="17" spans="1:18" s="7" customFormat="1" ht="24.75" customHeight="1" x14ac:dyDescent="0.25">
      <c r="A17" s="768" t="s">
        <v>534</v>
      </c>
      <c r="B17" s="556"/>
      <c r="C17" s="278">
        <f>G17</f>
        <v>17500</v>
      </c>
      <c r="D17" s="288" t="s">
        <v>454</v>
      </c>
      <c r="E17" s="288">
        <v>50</v>
      </c>
      <c r="F17" s="266">
        <v>350</v>
      </c>
      <c r="G17" s="268">
        <f>+F17*E17</f>
        <v>17500</v>
      </c>
      <c r="H17" s="268"/>
      <c r="I17" s="289">
        <f t="shared" ref="I17:I40" si="0">+G17</f>
        <v>17500</v>
      </c>
      <c r="J17" s="288"/>
      <c r="K17" s="288"/>
      <c r="L17" s="290" t="s">
        <v>473</v>
      </c>
      <c r="M17" s="278">
        <v>12</v>
      </c>
      <c r="N17" s="278" t="s">
        <v>511</v>
      </c>
      <c r="O17" s="278">
        <v>3</v>
      </c>
      <c r="P17" s="278">
        <v>1</v>
      </c>
      <c r="Q17" s="278">
        <v>1</v>
      </c>
      <c r="R17" s="769">
        <v>1</v>
      </c>
    </row>
    <row r="18" spans="1:18" s="158" customFormat="1" ht="16.5" customHeight="1" x14ac:dyDescent="0.25">
      <c r="A18" s="770" t="s">
        <v>546</v>
      </c>
      <c r="B18" s="560"/>
      <c r="C18" s="462">
        <f>SUM(I18:I29)</f>
        <v>767500</v>
      </c>
      <c r="D18" s="264" t="s">
        <v>454</v>
      </c>
      <c r="E18" s="265">
        <v>200</v>
      </c>
      <c r="F18" s="266">
        <v>650</v>
      </c>
      <c r="G18" s="266">
        <f t="shared" ref="G18:G44" si="1">E18*F18</f>
        <v>130000</v>
      </c>
      <c r="H18" s="266"/>
      <c r="I18" s="268">
        <f t="shared" si="0"/>
        <v>130000</v>
      </c>
      <c r="J18" s="278"/>
      <c r="K18" s="278"/>
      <c r="L18" s="290" t="s">
        <v>473</v>
      </c>
      <c r="M18" s="278">
        <v>12</v>
      </c>
      <c r="N18" s="278" t="s">
        <v>511</v>
      </c>
      <c r="O18" s="278">
        <v>3</v>
      </c>
      <c r="P18" s="278">
        <v>1</v>
      </c>
      <c r="Q18" s="278">
        <v>1</v>
      </c>
      <c r="R18" s="769">
        <v>1</v>
      </c>
    </row>
    <row r="19" spans="1:18" s="158" customFormat="1" ht="15" customHeight="1" x14ac:dyDescent="0.25">
      <c r="A19" s="770"/>
      <c r="B19" s="560"/>
      <c r="C19" s="462"/>
      <c r="D19" s="264" t="s">
        <v>402</v>
      </c>
      <c r="E19" s="265">
        <v>200</v>
      </c>
      <c r="F19" s="266">
        <v>950</v>
      </c>
      <c r="G19" s="266">
        <f t="shared" si="1"/>
        <v>190000</v>
      </c>
      <c r="H19" s="266"/>
      <c r="I19" s="268">
        <f t="shared" si="0"/>
        <v>190000</v>
      </c>
      <c r="J19" s="278"/>
      <c r="K19" s="278"/>
      <c r="L19" s="290" t="s">
        <v>473</v>
      </c>
      <c r="M19" s="278">
        <v>12</v>
      </c>
      <c r="N19" s="278" t="s">
        <v>511</v>
      </c>
      <c r="O19" s="278">
        <v>3</v>
      </c>
      <c r="P19" s="278">
        <v>1</v>
      </c>
      <c r="Q19" s="278">
        <v>1</v>
      </c>
      <c r="R19" s="769">
        <v>1</v>
      </c>
    </row>
    <row r="20" spans="1:18" s="150" customFormat="1" ht="17.25" customHeight="1" x14ac:dyDescent="0.25">
      <c r="A20" s="770"/>
      <c r="B20" s="560"/>
      <c r="C20" s="462"/>
      <c r="D20" s="264" t="s">
        <v>404</v>
      </c>
      <c r="E20" s="265">
        <v>200</v>
      </c>
      <c r="F20" s="266">
        <v>195</v>
      </c>
      <c r="G20" s="266">
        <f t="shared" si="1"/>
        <v>39000</v>
      </c>
      <c r="H20" s="266"/>
      <c r="I20" s="268">
        <f t="shared" si="0"/>
        <v>39000</v>
      </c>
      <c r="J20" s="278"/>
      <c r="K20" s="270"/>
      <c r="L20" s="290" t="s">
        <v>473</v>
      </c>
      <c r="M20" s="270">
        <v>12</v>
      </c>
      <c r="N20" s="270" t="s">
        <v>511</v>
      </c>
      <c r="O20" s="270">
        <v>3</v>
      </c>
      <c r="P20" s="270">
        <v>9</v>
      </c>
      <c r="Q20" s="270">
        <v>2</v>
      </c>
      <c r="R20" s="436">
        <v>1</v>
      </c>
    </row>
    <row r="21" spans="1:18" s="150" customFormat="1" ht="30.75" customHeight="1" x14ac:dyDescent="0.25">
      <c r="A21" s="770"/>
      <c r="B21" s="560"/>
      <c r="C21" s="462"/>
      <c r="D21" s="264" t="s">
        <v>455</v>
      </c>
      <c r="E21" s="265">
        <v>200</v>
      </c>
      <c r="F21" s="266">
        <v>120</v>
      </c>
      <c r="G21" s="266">
        <f t="shared" si="1"/>
        <v>24000</v>
      </c>
      <c r="H21" s="266"/>
      <c r="I21" s="268">
        <f t="shared" si="0"/>
        <v>24000</v>
      </c>
      <c r="J21" s="278"/>
      <c r="K21" s="270"/>
      <c r="L21" s="290" t="s">
        <v>473</v>
      </c>
      <c r="M21" s="270">
        <v>12</v>
      </c>
      <c r="N21" s="270" t="s">
        <v>511</v>
      </c>
      <c r="O21" s="270">
        <v>2</v>
      </c>
      <c r="P21" s="270">
        <v>2</v>
      </c>
      <c r="Q21" s="270">
        <v>2</v>
      </c>
      <c r="R21" s="436">
        <v>1</v>
      </c>
    </row>
    <row r="22" spans="1:18" s="150" customFormat="1" ht="14.25" customHeight="1" x14ac:dyDescent="0.25">
      <c r="A22" s="770"/>
      <c r="B22" s="560"/>
      <c r="C22" s="462"/>
      <c r="D22" s="291" t="s">
        <v>405</v>
      </c>
      <c r="E22" s="345">
        <v>12</v>
      </c>
      <c r="F22" s="292">
        <v>8000</v>
      </c>
      <c r="G22" s="292">
        <f t="shared" si="1"/>
        <v>96000</v>
      </c>
      <c r="H22" s="292"/>
      <c r="I22" s="268">
        <f t="shared" si="0"/>
        <v>96000</v>
      </c>
      <c r="J22" s="278"/>
      <c r="K22" s="270"/>
      <c r="L22" s="290" t="s">
        <v>473</v>
      </c>
      <c r="M22" s="270">
        <v>12</v>
      </c>
      <c r="N22" s="270" t="s">
        <v>511</v>
      </c>
      <c r="O22" s="270">
        <v>1</v>
      </c>
      <c r="P22" s="270">
        <v>1</v>
      </c>
      <c r="Q22" s="270">
        <v>2</v>
      </c>
      <c r="R22" s="436">
        <v>1</v>
      </c>
    </row>
    <row r="23" spans="1:18" s="150" customFormat="1" ht="14.25" customHeight="1" x14ac:dyDescent="0.25">
      <c r="A23" s="770"/>
      <c r="B23" s="560"/>
      <c r="C23" s="462"/>
      <c r="D23" s="291" t="s">
        <v>406</v>
      </c>
      <c r="E23" s="345">
        <v>1</v>
      </c>
      <c r="F23" s="292">
        <v>100000</v>
      </c>
      <c r="G23" s="292">
        <f t="shared" si="1"/>
        <v>100000</v>
      </c>
      <c r="H23" s="292"/>
      <c r="I23" s="268">
        <f t="shared" si="0"/>
        <v>100000</v>
      </c>
      <c r="J23" s="278"/>
      <c r="K23" s="270"/>
      <c r="L23" s="290" t="s">
        <v>473</v>
      </c>
      <c r="M23" s="270">
        <v>12</v>
      </c>
      <c r="N23" s="270" t="s">
        <v>511</v>
      </c>
      <c r="O23" s="270">
        <v>2</v>
      </c>
      <c r="P23" s="270">
        <v>8</v>
      </c>
      <c r="Q23" s="270">
        <v>7</v>
      </c>
      <c r="R23" s="436">
        <v>1</v>
      </c>
    </row>
    <row r="24" spans="1:18" s="150" customFormat="1" ht="14.25" customHeight="1" x14ac:dyDescent="0.25">
      <c r="A24" s="770"/>
      <c r="B24" s="560"/>
      <c r="C24" s="462"/>
      <c r="D24" s="291" t="s">
        <v>479</v>
      </c>
      <c r="E24" s="345">
        <v>1</v>
      </c>
      <c r="F24" s="292">
        <v>25000</v>
      </c>
      <c r="G24" s="292">
        <f t="shared" si="1"/>
        <v>25000</v>
      </c>
      <c r="H24" s="292"/>
      <c r="I24" s="268">
        <f t="shared" si="0"/>
        <v>25000</v>
      </c>
      <c r="J24" s="278"/>
      <c r="K24" s="270"/>
      <c r="L24" s="290" t="s">
        <v>473</v>
      </c>
      <c r="M24" s="270">
        <v>12</v>
      </c>
      <c r="N24" s="270" t="s">
        <v>511</v>
      </c>
      <c r="O24" s="270">
        <v>2</v>
      </c>
      <c r="P24" s="270">
        <v>3</v>
      </c>
      <c r="Q24" s="270">
        <v>1</v>
      </c>
      <c r="R24" s="436">
        <v>1</v>
      </c>
    </row>
    <row r="25" spans="1:18" s="150" customFormat="1" ht="20.25" customHeight="1" x14ac:dyDescent="0.25">
      <c r="A25" s="770"/>
      <c r="B25" s="560"/>
      <c r="C25" s="462"/>
      <c r="D25" s="293" t="s">
        <v>456</v>
      </c>
      <c r="E25" s="346">
        <v>2</v>
      </c>
      <c r="F25" s="292">
        <v>2500</v>
      </c>
      <c r="G25" s="292">
        <f t="shared" si="1"/>
        <v>5000</v>
      </c>
      <c r="H25" s="292"/>
      <c r="I25" s="268">
        <f t="shared" si="0"/>
        <v>5000</v>
      </c>
      <c r="J25" s="278"/>
      <c r="K25" s="270"/>
      <c r="L25" s="290" t="s">
        <v>473</v>
      </c>
      <c r="M25" s="270">
        <v>12</v>
      </c>
      <c r="N25" s="270" t="s">
        <v>511</v>
      </c>
      <c r="O25" s="270">
        <v>2</v>
      </c>
      <c r="P25" s="270">
        <v>2</v>
      </c>
      <c r="Q25" s="270">
        <v>2</v>
      </c>
      <c r="R25" s="436">
        <v>2</v>
      </c>
    </row>
    <row r="26" spans="1:18" s="150" customFormat="1" ht="57" customHeight="1" x14ac:dyDescent="0.25">
      <c r="A26" s="770"/>
      <c r="B26" s="560"/>
      <c r="C26" s="462"/>
      <c r="D26" s="291" t="s">
        <v>500</v>
      </c>
      <c r="E26" s="346">
        <v>1</v>
      </c>
      <c r="F26" s="292">
        <f>300*45</f>
        <v>13500</v>
      </c>
      <c r="G26" s="292">
        <f t="shared" si="1"/>
        <v>13500</v>
      </c>
      <c r="H26" s="292"/>
      <c r="I26" s="268">
        <f t="shared" si="0"/>
        <v>13500</v>
      </c>
      <c r="J26" s="278"/>
      <c r="K26" s="270"/>
      <c r="L26" s="290" t="s">
        <v>473</v>
      </c>
      <c r="M26" s="270">
        <v>12</v>
      </c>
      <c r="N26" s="270" t="s">
        <v>511</v>
      </c>
      <c r="O26" s="270">
        <v>2</v>
      </c>
      <c r="P26" s="270">
        <v>3</v>
      </c>
      <c r="Q26" s="270">
        <v>1</v>
      </c>
      <c r="R26" s="436">
        <v>2</v>
      </c>
    </row>
    <row r="27" spans="1:18" s="150" customFormat="1" ht="14.25" customHeight="1" x14ac:dyDescent="0.25">
      <c r="A27" s="770"/>
      <c r="B27" s="560"/>
      <c r="C27" s="462"/>
      <c r="D27" s="264" t="s">
        <v>497</v>
      </c>
      <c r="E27" s="274">
        <v>1</v>
      </c>
      <c r="F27" s="266">
        <v>100000</v>
      </c>
      <c r="G27" s="266">
        <f t="shared" si="1"/>
        <v>100000</v>
      </c>
      <c r="H27" s="266"/>
      <c r="I27" s="268">
        <f t="shared" si="0"/>
        <v>100000</v>
      </c>
      <c r="J27" s="278"/>
      <c r="K27" s="270"/>
      <c r="L27" s="290" t="s">
        <v>473</v>
      </c>
      <c r="M27" s="270">
        <v>12</v>
      </c>
      <c r="N27" s="270" t="s">
        <v>511</v>
      </c>
      <c r="O27" s="270">
        <v>2</v>
      </c>
      <c r="P27" s="270">
        <v>4</v>
      </c>
      <c r="Q27" s="270">
        <v>1</v>
      </c>
      <c r="R27" s="436">
        <v>2</v>
      </c>
    </row>
    <row r="28" spans="1:18" s="150" customFormat="1" ht="14.25" customHeight="1" x14ac:dyDescent="0.25">
      <c r="A28" s="770"/>
      <c r="B28" s="560"/>
      <c r="C28" s="462"/>
      <c r="D28" s="264" t="s">
        <v>478</v>
      </c>
      <c r="E28" s="274">
        <v>100</v>
      </c>
      <c r="F28" s="266">
        <v>350</v>
      </c>
      <c r="G28" s="266">
        <f t="shared" si="1"/>
        <v>35000</v>
      </c>
      <c r="H28" s="266"/>
      <c r="I28" s="268">
        <f t="shared" si="0"/>
        <v>35000</v>
      </c>
      <c r="J28" s="278"/>
      <c r="K28" s="270"/>
      <c r="L28" s="290" t="s">
        <v>473</v>
      </c>
      <c r="M28" s="270">
        <v>12</v>
      </c>
      <c r="N28" s="270" t="s">
        <v>511</v>
      </c>
      <c r="O28" s="270">
        <v>6</v>
      </c>
      <c r="P28" s="270">
        <v>1</v>
      </c>
      <c r="Q28" s="270">
        <v>3</v>
      </c>
      <c r="R28" s="436">
        <v>1</v>
      </c>
    </row>
    <row r="29" spans="1:18" s="150" customFormat="1" ht="14.25" customHeight="1" thickBot="1" x14ac:dyDescent="0.3">
      <c r="A29" s="865"/>
      <c r="B29" s="866"/>
      <c r="C29" s="557"/>
      <c r="D29" s="271" t="s">
        <v>417</v>
      </c>
      <c r="E29" s="347">
        <v>50</v>
      </c>
      <c r="F29" s="273">
        <v>200</v>
      </c>
      <c r="G29" s="273">
        <f t="shared" si="1"/>
        <v>10000</v>
      </c>
      <c r="H29" s="273"/>
      <c r="I29" s="867">
        <f t="shared" si="0"/>
        <v>10000</v>
      </c>
      <c r="J29" s="287"/>
      <c r="K29" s="299"/>
      <c r="L29" s="841" t="s">
        <v>473</v>
      </c>
      <c r="M29" s="299">
        <v>12</v>
      </c>
      <c r="N29" s="299" t="s">
        <v>511</v>
      </c>
      <c r="O29" s="299">
        <v>3</v>
      </c>
      <c r="P29" s="299">
        <v>7</v>
      </c>
      <c r="Q29" s="299">
        <v>1</v>
      </c>
      <c r="R29" s="771">
        <v>2</v>
      </c>
    </row>
    <row r="30" spans="1:18" s="10" customFormat="1" ht="19.5" customHeight="1" x14ac:dyDescent="0.25">
      <c r="A30" s="844" t="s">
        <v>559</v>
      </c>
      <c r="B30" s="845"/>
      <c r="C30" s="846">
        <f>G30+G31+G32+G33+G34</f>
        <v>90900</v>
      </c>
      <c r="D30" s="869" t="s">
        <v>385</v>
      </c>
      <c r="E30" s="870">
        <v>80</v>
      </c>
      <c r="F30" s="850">
        <v>200</v>
      </c>
      <c r="G30" s="850">
        <f t="shared" si="1"/>
        <v>16000</v>
      </c>
      <c r="H30" s="871"/>
      <c r="I30" s="872">
        <f t="shared" si="0"/>
        <v>16000</v>
      </c>
      <c r="J30" s="873"/>
      <c r="K30" s="874"/>
      <c r="L30" s="853" t="s">
        <v>473</v>
      </c>
      <c r="M30" s="852">
        <v>12</v>
      </c>
      <c r="N30" s="852" t="s">
        <v>511</v>
      </c>
      <c r="O30" s="852">
        <v>3</v>
      </c>
      <c r="P30" s="852">
        <v>7</v>
      </c>
      <c r="Q30" s="852">
        <v>1</v>
      </c>
      <c r="R30" s="854">
        <v>2</v>
      </c>
    </row>
    <row r="31" spans="1:18" s="10" customFormat="1" ht="16.5" customHeight="1" x14ac:dyDescent="0.25">
      <c r="A31" s="511"/>
      <c r="B31" s="551"/>
      <c r="C31" s="552"/>
      <c r="D31" s="264" t="s">
        <v>409</v>
      </c>
      <c r="E31" s="272">
        <v>8</v>
      </c>
      <c r="F31" s="273">
        <v>1800</v>
      </c>
      <c r="G31" s="266">
        <f t="shared" si="1"/>
        <v>14400</v>
      </c>
      <c r="H31" s="294"/>
      <c r="I31" s="289">
        <f t="shared" si="0"/>
        <v>14400</v>
      </c>
      <c r="J31" s="295"/>
      <c r="K31" s="295"/>
      <c r="L31" s="290" t="s">
        <v>473</v>
      </c>
      <c r="M31" s="270">
        <v>12</v>
      </c>
      <c r="N31" s="270" t="s">
        <v>511</v>
      </c>
      <c r="O31" s="270">
        <v>2</v>
      </c>
      <c r="P31" s="270">
        <v>3</v>
      </c>
      <c r="Q31" s="270">
        <v>1</v>
      </c>
      <c r="R31" s="436">
        <v>2</v>
      </c>
    </row>
    <row r="32" spans="1:18" s="10" customFormat="1" ht="16.5" customHeight="1" x14ac:dyDescent="0.25">
      <c r="A32" s="511"/>
      <c r="B32" s="551"/>
      <c r="C32" s="552"/>
      <c r="D32" s="264" t="s">
        <v>410</v>
      </c>
      <c r="E32" s="272">
        <v>4</v>
      </c>
      <c r="F32" s="273">
        <v>1500</v>
      </c>
      <c r="G32" s="266">
        <f t="shared" si="1"/>
        <v>6000</v>
      </c>
      <c r="H32" s="294"/>
      <c r="I32" s="289">
        <f t="shared" si="0"/>
        <v>6000</v>
      </c>
      <c r="J32" s="295"/>
      <c r="K32" s="295"/>
      <c r="L32" s="290" t="s">
        <v>473</v>
      </c>
      <c r="M32" s="270">
        <v>12</v>
      </c>
      <c r="N32" s="270" t="s">
        <v>511</v>
      </c>
      <c r="O32" s="270">
        <v>2</v>
      </c>
      <c r="P32" s="270">
        <v>3</v>
      </c>
      <c r="Q32" s="270">
        <v>1</v>
      </c>
      <c r="R32" s="436">
        <v>2</v>
      </c>
    </row>
    <row r="33" spans="1:18" s="10" customFormat="1" ht="16.5" customHeight="1" x14ac:dyDescent="0.25">
      <c r="A33" s="511"/>
      <c r="B33" s="551"/>
      <c r="C33" s="552"/>
      <c r="D33" s="271" t="s">
        <v>454</v>
      </c>
      <c r="E33" s="272">
        <v>100</v>
      </c>
      <c r="F33" s="273">
        <v>350</v>
      </c>
      <c r="G33" s="266">
        <f t="shared" si="1"/>
        <v>35000</v>
      </c>
      <c r="H33" s="294"/>
      <c r="I33" s="289">
        <f t="shared" si="0"/>
        <v>35000</v>
      </c>
      <c r="J33" s="295"/>
      <c r="K33" s="295"/>
      <c r="L33" s="290" t="s">
        <v>473</v>
      </c>
      <c r="M33" s="270">
        <v>12</v>
      </c>
      <c r="N33" s="270" t="s">
        <v>511</v>
      </c>
      <c r="O33" s="270">
        <v>3</v>
      </c>
      <c r="P33" s="270">
        <v>1</v>
      </c>
      <c r="Q33" s="270">
        <v>1</v>
      </c>
      <c r="R33" s="436">
        <v>1</v>
      </c>
    </row>
    <row r="34" spans="1:18" s="10" customFormat="1" ht="16.5" customHeight="1" thickBot="1" x14ac:dyDescent="0.3">
      <c r="A34" s="855"/>
      <c r="B34" s="856"/>
      <c r="C34" s="857"/>
      <c r="D34" s="858" t="s">
        <v>404</v>
      </c>
      <c r="E34" s="859">
        <v>100</v>
      </c>
      <c r="F34" s="860">
        <v>195</v>
      </c>
      <c r="G34" s="860">
        <f t="shared" si="1"/>
        <v>19500</v>
      </c>
      <c r="H34" s="860"/>
      <c r="I34" s="861">
        <f t="shared" si="0"/>
        <v>19500</v>
      </c>
      <c r="J34" s="868"/>
      <c r="K34" s="868"/>
      <c r="L34" s="863" t="s">
        <v>473</v>
      </c>
      <c r="M34" s="862">
        <v>12</v>
      </c>
      <c r="N34" s="862" t="s">
        <v>511</v>
      </c>
      <c r="O34" s="862">
        <v>3</v>
      </c>
      <c r="P34" s="862">
        <v>3</v>
      </c>
      <c r="Q34" s="862">
        <v>1</v>
      </c>
      <c r="R34" s="864">
        <v>3</v>
      </c>
    </row>
    <row r="35" spans="1:18" s="10" customFormat="1" ht="19.5" customHeight="1" x14ac:dyDescent="0.25">
      <c r="A35" s="844" t="s">
        <v>547</v>
      </c>
      <c r="B35" s="845"/>
      <c r="C35" s="846">
        <f>SUM(G35:G40)</f>
        <v>327275</v>
      </c>
      <c r="D35" s="847" t="s">
        <v>454</v>
      </c>
      <c r="E35" s="848">
        <v>525</v>
      </c>
      <c r="F35" s="849">
        <v>350</v>
      </c>
      <c r="G35" s="850">
        <f t="shared" si="1"/>
        <v>183750</v>
      </c>
      <c r="H35" s="851"/>
      <c r="I35" s="851">
        <f t="shared" si="0"/>
        <v>183750</v>
      </c>
      <c r="J35" s="852"/>
      <c r="K35" s="852"/>
      <c r="L35" s="853" t="s">
        <v>473</v>
      </c>
      <c r="M35" s="852">
        <v>12</v>
      </c>
      <c r="N35" s="852" t="s">
        <v>511</v>
      </c>
      <c r="O35" s="852">
        <v>3</v>
      </c>
      <c r="P35" s="852">
        <v>1</v>
      </c>
      <c r="Q35" s="852">
        <v>1</v>
      </c>
      <c r="R35" s="854">
        <v>1</v>
      </c>
    </row>
    <row r="36" spans="1:18" s="10" customFormat="1" ht="19.5" customHeight="1" x14ac:dyDescent="0.25">
      <c r="A36" s="511"/>
      <c r="B36" s="551"/>
      <c r="C36" s="552"/>
      <c r="D36" s="271" t="s">
        <v>385</v>
      </c>
      <c r="E36" s="347">
        <v>100</v>
      </c>
      <c r="F36" s="273">
        <v>200</v>
      </c>
      <c r="G36" s="266">
        <f t="shared" si="1"/>
        <v>20000</v>
      </c>
      <c r="H36" s="289"/>
      <c r="I36" s="289">
        <f t="shared" si="0"/>
        <v>20000</v>
      </c>
      <c r="J36" s="270"/>
      <c r="K36" s="270"/>
      <c r="L36" s="290" t="s">
        <v>473</v>
      </c>
      <c r="M36" s="270">
        <v>12</v>
      </c>
      <c r="N36" s="270" t="s">
        <v>511</v>
      </c>
      <c r="O36" s="270">
        <v>3</v>
      </c>
      <c r="P36" s="270">
        <v>7</v>
      </c>
      <c r="Q36" s="270">
        <v>1</v>
      </c>
      <c r="R36" s="436">
        <v>2</v>
      </c>
    </row>
    <row r="37" spans="1:18" s="10" customFormat="1" ht="19.5" customHeight="1" x14ac:dyDescent="0.25">
      <c r="A37" s="511"/>
      <c r="B37" s="551"/>
      <c r="C37" s="552"/>
      <c r="D37" s="271" t="s">
        <v>457</v>
      </c>
      <c r="E37" s="347">
        <v>35</v>
      </c>
      <c r="F37" s="273">
        <v>40</v>
      </c>
      <c r="G37" s="266">
        <f t="shared" si="1"/>
        <v>1400</v>
      </c>
      <c r="H37" s="289"/>
      <c r="I37" s="289">
        <f t="shared" si="0"/>
        <v>1400</v>
      </c>
      <c r="J37" s="270"/>
      <c r="K37" s="270"/>
      <c r="L37" s="290" t="s">
        <v>473</v>
      </c>
      <c r="M37" s="270">
        <v>12</v>
      </c>
      <c r="N37" s="270" t="s">
        <v>511</v>
      </c>
      <c r="O37" s="270">
        <v>3</v>
      </c>
      <c r="P37" s="270">
        <v>9</v>
      </c>
      <c r="Q37" s="270">
        <v>2</v>
      </c>
      <c r="R37" s="436">
        <v>1</v>
      </c>
    </row>
    <row r="38" spans="1:18" s="10" customFormat="1" ht="19.5" customHeight="1" x14ac:dyDescent="0.25">
      <c r="A38" s="511"/>
      <c r="B38" s="551"/>
      <c r="C38" s="552"/>
      <c r="D38" s="271" t="s">
        <v>458</v>
      </c>
      <c r="E38" s="347">
        <v>35</v>
      </c>
      <c r="F38" s="273">
        <v>80</v>
      </c>
      <c r="G38" s="266">
        <f t="shared" si="1"/>
        <v>2800</v>
      </c>
      <c r="H38" s="289"/>
      <c r="I38" s="289">
        <f t="shared" si="0"/>
        <v>2800</v>
      </c>
      <c r="J38" s="270"/>
      <c r="K38" s="270"/>
      <c r="L38" s="290" t="s">
        <v>473</v>
      </c>
      <c r="M38" s="270">
        <v>12</v>
      </c>
      <c r="N38" s="270" t="s">
        <v>511</v>
      </c>
      <c r="O38" s="270">
        <v>3</v>
      </c>
      <c r="P38" s="270">
        <v>3</v>
      </c>
      <c r="Q38" s="270">
        <v>3</v>
      </c>
      <c r="R38" s="436">
        <v>3</v>
      </c>
    </row>
    <row r="39" spans="1:18" s="10" customFormat="1" ht="19.5" customHeight="1" x14ac:dyDescent="0.25">
      <c r="A39" s="511"/>
      <c r="B39" s="551"/>
      <c r="C39" s="552"/>
      <c r="D39" s="271" t="s">
        <v>404</v>
      </c>
      <c r="E39" s="347">
        <v>35</v>
      </c>
      <c r="F39" s="273">
        <v>195</v>
      </c>
      <c r="G39" s="266">
        <f t="shared" si="1"/>
        <v>6825</v>
      </c>
      <c r="H39" s="289"/>
      <c r="I39" s="289">
        <f t="shared" si="0"/>
        <v>6825</v>
      </c>
      <c r="J39" s="270"/>
      <c r="K39" s="270"/>
      <c r="L39" s="290" t="s">
        <v>473</v>
      </c>
      <c r="M39" s="270">
        <v>12</v>
      </c>
      <c r="N39" s="270" t="s">
        <v>511</v>
      </c>
      <c r="O39" s="270">
        <v>3</v>
      </c>
      <c r="P39" s="270">
        <v>9</v>
      </c>
      <c r="Q39" s="270">
        <v>2</v>
      </c>
      <c r="R39" s="436">
        <v>1</v>
      </c>
    </row>
    <row r="40" spans="1:18" s="10" customFormat="1" ht="23.25" customHeight="1" thickBot="1" x14ac:dyDescent="0.3">
      <c r="A40" s="855"/>
      <c r="B40" s="856"/>
      <c r="C40" s="857"/>
      <c r="D40" s="858" t="s">
        <v>407</v>
      </c>
      <c r="E40" s="859">
        <v>75</v>
      </c>
      <c r="F40" s="860">
        <v>1500</v>
      </c>
      <c r="G40" s="860">
        <f t="shared" si="1"/>
        <v>112500</v>
      </c>
      <c r="H40" s="860"/>
      <c r="I40" s="861">
        <f t="shared" si="0"/>
        <v>112500</v>
      </c>
      <c r="J40" s="862"/>
      <c r="K40" s="862"/>
      <c r="L40" s="863" t="s">
        <v>473</v>
      </c>
      <c r="M40" s="862">
        <v>12</v>
      </c>
      <c r="N40" s="862" t="s">
        <v>511</v>
      </c>
      <c r="O40" s="862">
        <v>2</v>
      </c>
      <c r="P40" s="862">
        <v>8</v>
      </c>
      <c r="Q40" s="862">
        <v>7</v>
      </c>
      <c r="R40" s="864">
        <v>4</v>
      </c>
    </row>
    <row r="41" spans="1:18" s="10" customFormat="1" ht="21.75" customHeight="1" x14ac:dyDescent="0.25">
      <c r="A41" s="511" t="s">
        <v>501</v>
      </c>
      <c r="B41" s="551"/>
      <c r="C41" s="552">
        <f>G41+G42+G43+G44</f>
        <v>71400</v>
      </c>
      <c r="D41" s="814" t="s">
        <v>385</v>
      </c>
      <c r="E41" s="842">
        <v>80</v>
      </c>
      <c r="F41" s="815">
        <v>200</v>
      </c>
      <c r="G41" s="815">
        <f t="shared" si="1"/>
        <v>16000</v>
      </c>
      <c r="H41" s="816">
        <f>+G41</f>
        <v>16000</v>
      </c>
      <c r="I41" s="843"/>
      <c r="J41" s="817"/>
      <c r="K41" s="817"/>
      <c r="L41" s="818" t="s">
        <v>473</v>
      </c>
      <c r="M41" s="817">
        <v>12</v>
      </c>
      <c r="N41" s="817" t="s">
        <v>511</v>
      </c>
      <c r="O41" s="817">
        <v>3</v>
      </c>
      <c r="P41" s="817">
        <v>7</v>
      </c>
      <c r="Q41" s="817">
        <v>1</v>
      </c>
      <c r="R41" s="819">
        <v>2</v>
      </c>
    </row>
    <row r="42" spans="1:18" s="10" customFormat="1" ht="18" customHeight="1" x14ac:dyDescent="0.25">
      <c r="A42" s="511"/>
      <c r="B42" s="551"/>
      <c r="C42" s="552"/>
      <c r="D42" s="264" t="s">
        <v>410</v>
      </c>
      <c r="E42" s="274">
        <v>4</v>
      </c>
      <c r="F42" s="266">
        <v>1500</v>
      </c>
      <c r="G42" s="266">
        <f t="shared" si="1"/>
        <v>6000</v>
      </c>
      <c r="H42" s="289">
        <f>+G42</f>
        <v>6000</v>
      </c>
      <c r="I42" s="296"/>
      <c r="J42" s="270"/>
      <c r="K42" s="270"/>
      <c r="L42" s="290" t="s">
        <v>473</v>
      </c>
      <c r="M42" s="270">
        <v>12</v>
      </c>
      <c r="N42" s="270" t="s">
        <v>511</v>
      </c>
      <c r="O42" s="270">
        <v>2</v>
      </c>
      <c r="P42" s="270">
        <v>3</v>
      </c>
      <c r="Q42" s="270">
        <v>1</v>
      </c>
      <c r="R42" s="436">
        <v>2</v>
      </c>
    </row>
    <row r="43" spans="1:18" s="10" customFormat="1" ht="18" customHeight="1" x14ac:dyDescent="0.25">
      <c r="A43" s="511"/>
      <c r="B43" s="551"/>
      <c r="C43" s="552"/>
      <c r="D43" s="264" t="s">
        <v>459</v>
      </c>
      <c r="E43" s="274">
        <v>8</v>
      </c>
      <c r="F43" s="266">
        <v>1800</v>
      </c>
      <c r="G43" s="266">
        <f t="shared" si="1"/>
        <v>14400</v>
      </c>
      <c r="H43" s="289">
        <f>+G43</f>
        <v>14400</v>
      </c>
      <c r="I43" s="296"/>
      <c r="J43" s="270"/>
      <c r="K43" s="270"/>
      <c r="L43" s="290" t="s">
        <v>473</v>
      </c>
      <c r="M43" s="270">
        <v>12</v>
      </c>
      <c r="N43" s="270" t="s">
        <v>511</v>
      </c>
      <c r="O43" s="270">
        <v>2</v>
      </c>
      <c r="P43" s="270">
        <v>3</v>
      </c>
      <c r="Q43" s="270">
        <v>1</v>
      </c>
      <c r="R43" s="436">
        <v>2</v>
      </c>
    </row>
    <row r="44" spans="1:18" s="10" customFormat="1" ht="33.75" customHeight="1" x14ac:dyDescent="0.25">
      <c r="A44" s="511"/>
      <c r="B44" s="551"/>
      <c r="C44" s="552"/>
      <c r="D44" s="271" t="s">
        <v>454</v>
      </c>
      <c r="E44" s="347">
        <v>100</v>
      </c>
      <c r="F44" s="273">
        <v>350</v>
      </c>
      <c r="G44" s="273">
        <f t="shared" si="1"/>
        <v>35000</v>
      </c>
      <c r="H44" s="297">
        <f>+G44</f>
        <v>35000</v>
      </c>
      <c r="I44" s="298"/>
      <c r="J44" s="299"/>
      <c r="K44" s="299"/>
      <c r="L44" s="290" t="s">
        <v>473</v>
      </c>
      <c r="M44" s="299">
        <v>12</v>
      </c>
      <c r="N44" s="299" t="s">
        <v>511</v>
      </c>
      <c r="O44" s="299">
        <v>3</v>
      </c>
      <c r="P44" s="299">
        <v>1</v>
      </c>
      <c r="Q44" s="299">
        <v>1</v>
      </c>
      <c r="R44" s="771">
        <v>1</v>
      </c>
    </row>
    <row r="45" spans="1:18" ht="28.5" customHeight="1" x14ac:dyDescent="0.25">
      <c r="A45" s="772" t="s">
        <v>542</v>
      </c>
      <c r="B45" s="564"/>
      <c r="C45" s="300">
        <f>C16+C17+C18+C30+C35+C41</f>
        <v>1288575</v>
      </c>
      <c r="D45" s="231"/>
      <c r="E45" s="261"/>
      <c r="F45" s="222"/>
      <c r="G45" s="219"/>
      <c r="H45" s="237"/>
      <c r="I45" s="238"/>
      <c r="J45" s="236"/>
      <c r="K45" s="238"/>
      <c r="L45" s="220"/>
      <c r="M45" s="221"/>
      <c r="N45" s="221"/>
      <c r="O45" s="221"/>
      <c r="P45" s="221"/>
      <c r="Q45" s="221"/>
      <c r="R45" s="773"/>
    </row>
    <row r="46" spans="1:18" s="150" customFormat="1" ht="14.25" customHeight="1" thickBot="1" x14ac:dyDescent="0.3">
      <c r="A46" s="774"/>
      <c r="B46" s="188"/>
      <c r="C46" s="189"/>
      <c r="D46" s="190"/>
      <c r="E46" s="191"/>
      <c r="F46" s="192"/>
      <c r="G46" s="193"/>
      <c r="H46" s="194"/>
      <c r="I46" s="194"/>
      <c r="J46" s="195"/>
      <c r="K46" s="194"/>
      <c r="L46" s="196"/>
      <c r="M46" s="191"/>
      <c r="N46" s="191"/>
      <c r="O46" s="191"/>
      <c r="P46" s="191"/>
      <c r="Q46" s="191"/>
      <c r="R46" s="775"/>
    </row>
    <row r="47" spans="1:18" s="150" customFormat="1" ht="14.25" customHeight="1" thickTop="1" thickBot="1" x14ac:dyDescent="0.3">
      <c r="A47" s="544" t="s">
        <v>1</v>
      </c>
      <c r="B47" s="544" t="s">
        <v>2</v>
      </c>
      <c r="C47" s="544"/>
      <c r="D47" s="584" t="s">
        <v>3</v>
      </c>
      <c r="E47" s="581" t="s">
        <v>4</v>
      </c>
      <c r="F47" s="581" t="s">
        <v>5</v>
      </c>
      <c r="G47" s="581" t="s">
        <v>6</v>
      </c>
      <c r="H47" s="581" t="s">
        <v>7</v>
      </c>
      <c r="I47" s="581"/>
      <c r="J47" s="581"/>
      <c r="K47" s="581"/>
      <c r="L47" s="544" t="s">
        <v>8</v>
      </c>
      <c r="M47" s="544" t="s">
        <v>9</v>
      </c>
      <c r="N47" s="544"/>
      <c r="O47" s="544"/>
      <c r="P47" s="544"/>
      <c r="Q47" s="544"/>
      <c r="R47" s="544"/>
    </row>
    <row r="48" spans="1:18" s="150" customFormat="1" ht="22.5" customHeight="1" thickTop="1" thickBot="1" x14ac:dyDescent="0.3">
      <c r="A48" s="544"/>
      <c r="B48" s="544"/>
      <c r="C48" s="544"/>
      <c r="D48" s="585"/>
      <c r="E48" s="581"/>
      <c r="F48" s="581"/>
      <c r="G48" s="581"/>
      <c r="H48" s="419" t="s">
        <v>10</v>
      </c>
      <c r="I48" s="419" t="s">
        <v>11</v>
      </c>
      <c r="J48" s="419" t="s">
        <v>12</v>
      </c>
      <c r="K48" s="419" t="s">
        <v>13</v>
      </c>
      <c r="L48" s="544"/>
      <c r="M48" s="544"/>
      <c r="N48" s="544"/>
      <c r="O48" s="544"/>
      <c r="P48" s="544"/>
      <c r="Q48" s="544"/>
      <c r="R48" s="544"/>
    </row>
    <row r="49" spans="1:18" s="150" customFormat="1" ht="107.25" customHeight="1" thickTop="1" x14ac:dyDescent="0.25">
      <c r="A49" s="776" t="s">
        <v>491</v>
      </c>
      <c r="B49" s="545" t="s">
        <v>532</v>
      </c>
      <c r="C49" s="546"/>
      <c r="D49" s="302" t="s">
        <v>496</v>
      </c>
      <c r="E49" s="284" t="s">
        <v>533</v>
      </c>
      <c r="F49" s="302"/>
      <c r="G49" s="302">
        <v>70</v>
      </c>
      <c r="H49" s="302"/>
      <c r="I49" s="302"/>
      <c r="J49" s="302"/>
      <c r="K49" s="303"/>
      <c r="L49" s="341">
        <f>SUM(C53:C55)</f>
        <v>56200</v>
      </c>
      <c r="M49" s="534"/>
      <c r="N49" s="534"/>
      <c r="O49" s="534"/>
      <c r="P49" s="534"/>
      <c r="Q49" s="534"/>
      <c r="R49" s="535"/>
    </row>
    <row r="50" spans="1:18" s="150" customFormat="1" ht="14.25" customHeight="1" x14ac:dyDescent="0.25">
      <c r="A50" s="774"/>
      <c r="B50" s="188"/>
      <c r="C50" s="189"/>
      <c r="D50" s="190"/>
      <c r="E50" s="191"/>
      <c r="F50" s="192"/>
      <c r="G50" s="193"/>
      <c r="H50" s="194"/>
      <c r="I50" s="194"/>
      <c r="J50" s="195"/>
      <c r="K50" s="194"/>
      <c r="L50" s="196"/>
      <c r="M50" s="191"/>
      <c r="N50" s="191"/>
      <c r="O50" s="191"/>
      <c r="P50" s="191"/>
      <c r="Q50" s="191"/>
      <c r="R50" s="775"/>
    </row>
    <row r="51" spans="1:18" s="150" customFormat="1" ht="14.25" customHeight="1" x14ac:dyDescent="0.25">
      <c r="A51" s="765" t="s">
        <v>15</v>
      </c>
      <c r="B51" s="537"/>
      <c r="C51" s="542" t="s">
        <v>16</v>
      </c>
      <c r="D51" s="542" t="s">
        <v>17</v>
      </c>
      <c r="E51" s="542"/>
      <c r="F51" s="542"/>
      <c r="G51" s="542"/>
      <c r="H51" s="542" t="s">
        <v>18</v>
      </c>
      <c r="I51" s="542"/>
      <c r="J51" s="542"/>
      <c r="K51" s="542"/>
      <c r="L51" s="537" t="s">
        <v>19</v>
      </c>
      <c r="M51" s="542" t="s">
        <v>20</v>
      </c>
      <c r="N51" s="542"/>
      <c r="O51" s="542"/>
      <c r="P51" s="542"/>
      <c r="Q51" s="542"/>
      <c r="R51" s="766"/>
    </row>
    <row r="52" spans="1:18" s="150" customFormat="1" ht="28.5" customHeight="1" x14ac:dyDescent="0.25">
      <c r="A52" s="765"/>
      <c r="B52" s="537"/>
      <c r="C52" s="542"/>
      <c r="D52" s="423" t="s">
        <v>21</v>
      </c>
      <c r="E52" s="423" t="s">
        <v>22</v>
      </c>
      <c r="F52" s="423" t="s">
        <v>23</v>
      </c>
      <c r="G52" s="423" t="s">
        <v>24</v>
      </c>
      <c r="H52" s="423" t="s">
        <v>10</v>
      </c>
      <c r="I52" s="423" t="s">
        <v>11</v>
      </c>
      <c r="J52" s="423" t="s">
        <v>12</v>
      </c>
      <c r="K52" s="423" t="s">
        <v>13</v>
      </c>
      <c r="L52" s="537"/>
      <c r="M52" s="286" t="s">
        <v>25</v>
      </c>
      <c r="N52" s="286" t="s">
        <v>26</v>
      </c>
      <c r="O52" s="286" t="s">
        <v>27</v>
      </c>
      <c r="P52" s="286" t="s">
        <v>28</v>
      </c>
      <c r="Q52" s="286" t="s">
        <v>29</v>
      </c>
      <c r="R52" s="767" t="s">
        <v>30</v>
      </c>
    </row>
    <row r="53" spans="1:18" s="150" customFormat="1" ht="113.25" customHeight="1" x14ac:dyDescent="0.25">
      <c r="A53" s="777" t="s">
        <v>530</v>
      </c>
      <c r="B53" s="538"/>
      <c r="C53" s="305">
        <f>G53</f>
        <v>14000</v>
      </c>
      <c r="D53" s="288" t="s">
        <v>454</v>
      </c>
      <c r="E53" s="288">
        <v>40</v>
      </c>
      <c r="F53" s="266">
        <v>350</v>
      </c>
      <c r="G53" s="268">
        <f>E53*F53</f>
        <v>14000</v>
      </c>
      <c r="H53" s="268">
        <f>+G53</f>
        <v>14000</v>
      </c>
      <c r="I53" s="289"/>
      <c r="J53" s="289"/>
      <c r="K53" s="289"/>
      <c r="L53" s="306" t="s">
        <v>473</v>
      </c>
      <c r="M53" s="278">
        <v>12</v>
      </c>
      <c r="N53" s="299" t="s">
        <v>511</v>
      </c>
      <c r="O53" s="278">
        <v>3</v>
      </c>
      <c r="P53" s="278">
        <v>1</v>
      </c>
      <c r="Q53" s="278">
        <v>1</v>
      </c>
      <c r="R53" s="769">
        <v>1</v>
      </c>
    </row>
    <row r="54" spans="1:18" s="150" customFormat="1" ht="51" customHeight="1" x14ac:dyDescent="0.25">
      <c r="A54" s="777" t="s">
        <v>529</v>
      </c>
      <c r="B54" s="538"/>
      <c r="C54" s="305">
        <v>10500</v>
      </c>
      <c r="D54" s="288" t="s">
        <v>454</v>
      </c>
      <c r="E54" s="288">
        <v>30</v>
      </c>
      <c r="F54" s="266">
        <v>350</v>
      </c>
      <c r="G54" s="268">
        <v>10500</v>
      </c>
      <c r="H54" s="268">
        <v>10500</v>
      </c>
      <c r="I54" s="289"/>
      <c r="J54" s="289"/>
      <c r="K54" s="289"/>
      <c r="L54" s="306" t="s">
        <v>473</v>
      </c>
      <c r="M54" s="278">
        <v>12</v>
      </c>
      <c r="N54" s="278" t="s">
        <v>511</v>
      </c>
      <c r="O54" s="278">
        <v>3</v>
      </c>
      <c r="P54" s="278">
        <v>1</v>
      </c>
      <c r="Q54" s="278">
        <v>1</v>
      </c>
      <c r="R54" s="769">
        <v>1</v>
      </c>
    </row>
    <row r="55" spans="1:18" s="150" customFormat="1" ht="25.5" customHeight="1" x14ac:dyDescent="0.25">
      <c r="A55" s="778" t="s">
        <v>492</v>
      </c>
      <c r="B55" s="582"/>
      <c r="C55" s="421">
        <f>G55</f>
        <v>31700</v>
      </c>
      <c r="D55" s="264" t="s">
        <v>385</v>
      </c>
      <c r="E55" s="265">
        <v>200</v>
      </c>
      <c r="F55" s="266">
        <v>200</v>
      </c>
      <c r="G55" s="266">
        <v>31700</v>
      </c>
      <c r="H55" s="307">
        <v>10600</v>
      </c>
      <c r="I55" s="308">
        <v>10600</v>
      </c>
      <c r="J55" s="289">
        <v>10600</v>
      </c>
      <c r="K55" s="309"/>
      <c r="L55" s="277" t="s">
        <v>473</v>
      </c>
      <c r="M55" s="310">
        <v>12</v>
      </c>
      <c r="N55" s="288" t="s">
        <v>511</v>
      </c>
      <c r="O55" s="310">
        <v>3</v>
      </c>
      <c r="P55" s="310">
        <v>7</v>
      </c>
      <c r="Q55" s="310">
        <v>1</v>
      </c>
      <c r="R55" s="449">
        <v>2</v>
      </c>
    </row>
    <row r="56" spans="1:18" s="150" customFormat="1" ht="27.75" customHeight="1" x14ac:dyDescent="0.25">
      <c r="A56" s="779" t="s">
        <v>413</v>
      </c>
      <c r="B56" s="562"/>
      <c r="C56" s="311">
        <f>SUM(C53:C55)</f>
        <v>56200</v>
      </c>
      <c r="D56" s="264"/>
      <c r="E56" s="422"/>
      <c r="F56" s="267"/>
      <c r="G56" s="312"/>
      <c r="H56" s="308"/>
      <c r="I56" s="308"/>
      <c r="J56" s="289"/>
      <c r="K56" s="309"/>
      <c r="L56" s="277"/>
      <c r="M56" s="310"/>
      <c r="N56" s="310"/>
      <c r="O56" s="310"/>
      <c r="P56" s="310"/>
      <c r="Q56" s="310"/>
      <c r="R56" s="449"/>
    </row>
    <row r="57" spans="1:18" s="1" customFormat="1" ht="19.5" thickBot="1" x14ac:dyDescent="0.35">
      <c r="A57" s="762"/>
      <c r="B57" s="763"/>
      <c r="C57" s="763"/>
      <c r="D57" s="763"/>
      <c r="E57" s="763"/>
      <c r="F57" s="763"/>
      <c r="G57" s="763"/>
      <c r="H57" s="763"/>
      <c r="I57" s="763"/>
      <c r="J57" s="763"/>
      <c r="K57" s="763"/>
      <c r="L57" s="763"/>
      <c r="M57" s="763"/>
      <c r="N57" s="197"/>
      <c r="O57" s="197"/>
      <c r="P57" s="197"/>
      <c r="Q57" s="197"/>
      <c r="R57" s="780"/>
    </row>
    <row r="58" spans="1:18" s="1" customFormat="1" ht="17.25" thickTop="1" thickBot="1" x14ac:dyDescent="0.3">
      <c r="A58" s="529" t="s">
        <v>1</v>
      </c>
      <c r="B58" s="529" t="s">
        <v>2</v>
      </c>
      <c r="C58" s="529"/>
      <c r="D58" s="532" t="s">
        <v>3</v>
      </c>
      <c r="E58" s="531" t="s">
        <v>4</v>
      </c>
      <c r="F58" s="531" t="s">
        <v>5</v>
      </c>
      <c r="G58" s="531" t="s">
        <v>6</v>
      </c>
      <c r="H58" s="531" t="s">
        <v>7</v>
      </c>
      <c r="I58" s="531"/>
      <c r="J58" s="531"/>
      <c r="K58" s="531"/>
      <c r="L58" s="529" t="s">
        <v>8</v>
      </c>
      <c r="M58" s="529" t="s">
        <v>9</v>
      </c>
      <c r="N58" s="529"/>
      <c r="O58" s="529"/>
      <c r="P58" s="529"/>
      <c r="Q58" s="529"/>
      <c r="R58" s="529"/>
    </row>
    <row r="59" spans="1:18" s="1" customFormat="1" ht="17.25" thickTop="1" thickBot="1" x14ac:dyDescent="0.3">
      <c r="A59" s="529"/>
      <c r="B59" s="529"/>
      <c r="C59" s="529"/>
      <c r="D59" s="533"/>
      <c r="E59" s="531"/>
      <c r="F59" s="531"/>
      <c r="G59" s="531"/>
      <c r="H59" s="415" t="s">
        <v>10</v>
      </c>
      <c r="I59" s="415" t="s">
        <v>11</v>
      </c>
      <c r="J59" s="415" t="s">
        <v>12</v>
      </c>
      <c r="K59" s="415" t="s">
        <v>13</v>
      </c>
      <c r="L59" s="529"/>
      <c r="M59" s="529"/>
      <c r="N59" s="529"/>
      <c r="O59" s="529"/>
      <c r="P59" s="529"/>
      <c r="Q59" s="529"/>
      <c r="R59" s="529"/>
    </row>
    <row r="60" spans="1:18" s="1" customFormat="1" ht="115.5" customHeight="1" thickTop="1" thickBot="1" x14ac:dyDescent="0.3">
      <c r="A60" s="820" t="s">
        <v>531</v>
      </c>
      <c r="B60" s="821" t="s">
        <v>480</v>
      </c>
      <c r="C60" s="822"/>
      <c r="D60" s="823">
        <f>+F18</f>
        <v>650</v>
      </c>
      <c r="E60" s="823" t="s">
        <v>495</v>
      </c>
      <c r="F60" s="823">
        <v>131</v>
      </c>
      <c r="G60" s="823">
        <v>200</v>
      </c>
      <c r="H60" s="824"/>
      <c r="I60" s="824"/>
      <c r="J60" s="824"/>
      <c r="K60" s="825"/>
      <c r="L60" s="826">
        <f>SUM(C64:C73)</f>
        <v>962150</v>
      </c>
      <c r="M60" s="827"/>
      <c r="N60" s="827"/>
      <c r="O60" s="827"/>
      <c r="P60" s="827"/>
      <c r="Q60" s="827"/>
      <c r="R60" s="828"/>
    </row>
    <row r="61" spans="1:18" s="1" customFormat="1" ht="20.25" thickTop="1" thickBot="1" x14ac:dyDescent="0.35">
      <c r="A61" s="762" t="s">
        <v>570</v>
      </c>
      <c r="B61" s="763"/>
      <c r="C61" s="763"/>
      <c r="D61" s="763"/>
      <c r="E61" s="763"/>
      <c r="F61" s="763"/>
      <c r="G61" s="763"/>
      <c r="H61" s="763"/>
      <c r="I61" s="763"/>
      <c r="J61" s="763"/>
      <c r="K61" s="763"/>
      <c r="L61" s="763"/>
      <c r="M61" s="763"/>
      <c r="N61" s="763"/>
      <c r="O61" s="763"/>
      <c r="P61" s="763"/>
      <c r="Q61" s="763"/>
      <c r="R61" s="764"/>
    </row>
    <row r="62" spans="1:18" s="1" customFormat="1" ht="17.25" thickTop="1" thickBot="1" x14ac:dyDescent="0.3">
      <c r="A62" s="529" t="s">
        <v>15</v>
      </c>
      <c r="B62" s="529"/>
      <c r="C62" s="531" t="s">
        <v>16</v>
      </c>
      <c r="D62" s="531" t="s">
        <v>17</v>
      </c>
      <c r="E62" s="531"/>
      <c r="F62" s="531"/>
      <c r="G62" s="531"/>
      <c r="H62" s="531" t="s">
        <v>18</v>
      </c>
      <c r="I62" s="531"/>
      <c r="J62" s="531"/>
      <c r="K62" s="531"/>
      <c r="L62" s="529" t="s">
        <v>19</v>
      </c>
      <c r="M62" s="531" t="s">
        <v>20</v>
      </c>
      <c r="N62" s="531"/>
      <c r="O62" s="531"/>
      <c r="P62" s="531"/>
      <c r="Q62" s="531"/>
      <c r="R62" s="531"/>
    </row>
    <row r="63" spans="1:18" s="1" customFormat="1" ht="45.75" thickTop="1" x14ac:dyDescent="0.25">
      <c r="A63" s="530"/>
      <c r="B63" s="530"/>
      <c r="C63" s="532"/>
      <c r="D63" s="416" t="s">
        <v>21</v>
      </c>
      <c r="E63" s="416" t="s">
        <v>22</v>
      </c>
      <c r="F63" s="416" t="s">
        <v>23</v>
      </c>
      <c r="G63" s="416" t="s">
        <v>24</v>
      </c>
      <c r="H63" s="416" t="s">
        <v>10</v>
      </c>
      <c r="I63" s="416" t="s">
        <v>11</v>
      </c>
      <c r="J63" s="416" t="s">
        <v>12</v>
      </c>
      <c r="K63" s="416" t="s">
        <v>13</v>
      </c>
      <c r="L63" s="530"/>
      <c r="M63" s="262" t="s">
        <v>25</v>
      </c>
      <c r="N63" s="262" t="s">
        <v>26</v>
      </c>
      <c r="O63" s="262" t="s">
        <v>27</v>
      </c>
      <c r="P63" s="262" t="s">
        <v>28</v>
      </c>
      <c r="Q63" s="262" t="s">
        <v>29</v>
      </c>
      <c r="R63" s="262" t="s">
        <v>30</v>
      </c>
    </row>
    <row r="64" spans="1:18" ht="21.75" customHeight="1" x14ac:dyDescent="0.25">
      <c r="A64" s="781" t="s">
        <v>494</v>
      </c>
      <c r="B64" s="553"/>
      <c r="C64" s="557">
        <f>G64+G65+G66+G67+G68</f>
        <v>307850</v>
      </c>
      <c r="D64" s="264" t="s">
        <v>383</v>
      </c>
      <c r="E64" s="265">
        <v>450</v>
      </c>
      <c r="F64" s="266">
        <v>350</v>
      </c>
      <c r="G64" s="266">
        <f>+E64*F64</f>
        <v>157500</v>
      </c>
      <c r="H64" s="267"/>
      <c r="I64" s="268"/>
      <c r="J64" s="268">
        <f>+G64</f>
        <v>157500</v>
      </c>
      <c r="K64" s="269"/>
      <c r="L64" s="277" t="s">
        <v>473</v>
      </c>
      <c r="M64" s="270">
        <v>12</v>
      </c>
      <c r="N64" s="270" t="s">
        <v>511</v>
      </c>
      <c r="O64" s="270">
        <v>3</v>
      </c>
      <c r="P64" s="270">
        <v>1</v>
      </c>
      <c r="Q64" s="270">
        <v>1</v>
      </c>
      <c r="R64" s="436">
        <v>1</v>
      </c>
    </row>
    <row r="65" spans="1:18" s="8" customFormat="1" ht="18.75" customHeight="1" x14ac:dyDescent="0.25">
      <c r="A65" s="782"/>
      <c r="B65" s="554"/>
      <c r="C65" s="558"/>
      <c r="D65" s="271" t="s">
        <v>404</v>
      </c>
      <c r="E65" s="272">
        <v>30</v>
      </c>
      <c r="F65" s="273">
        <v>195</v>
      </c>
      <c r="G65" s="266">
        <f>+E65*F65</f>
        <v>5850</v>
      </c>
      <c r="H65" s="267"/>
      <c r="I65" s="268"/>
      <c r="J65" s="268">
        <f>+G65</f>
        <v>5850</v>
      </c>
      <c r="K65" s="269"/>
      <c r="L65" s="277" t="s">
        <v>473</v>
      </c>
      <c r="M65" s="270">
        <v>12</v>
      </c>
      <c r="N65" s="270" t="s">
        <v>511</v>
      </c>
      <c r="O65" s="270">
        <v>3</v>
      </c>
      <c r="P65" s="270">
        <v>3</v>
      </c>
      <c r="Q65" s="270">
        <v>1</v>
      </c>
      <c r="R65" s="436">
        <v>3</v>
      </c>
    </row>
    <row r="66" spans="1:18" s="8" customFormat="1" ht="18.75" customHeight="1" x14ac:dyDescent="0.25">
      <c r="A66" s="782"/>
      <c r="B66" s="554"/>
      <c r="C66" s="558"/>
      <c r="D66" s="271" t="s">
        <v>403</v>
      </c>
      <c r="E66" s="272">
        <v>100</v>
      </c>
      <c r="F66" s="273">
        <v>120</v>
      </c>
      <c r="G66" s="266">
        <f>+E66*F66</f>
        <v>12000</v>
      </c>
      <c r="H66" s="267"/>
      <c r="I66" s="268"/>
      <c r="J66" s="268">
        <f>+G66</f>
        <v>12000</v>
      </c>
      <c r="K66" s="269"/>
      <c r="L66" s="277" t="s">
        <v>473</v>
      </c>
      <c r="M66" s="270">
        <v>12</v>
      </c>
      <c r="N66" s="270" t="s">
        <v>511</v>
      </c>
      <c r="O66" s="270">
        <v>2</v>
      </c>
      <c r="P66" s="270">
        <v>2</v>
      </c>
      <c r="Q66" s="270">
        <v>1</v>
      </c>
      <c r="R66" s="436">
        <v>2</v>
      </c>
    </row>
    <row r="67" spans="1:18" s="8" customFormat="1" ht="18.75" customHeight="1" x14ac:dyDescent="0.25">
      <c r="A67" s="782"/>
      <c r="B67" s="554"/>
      <c r="C67" s="558"/>
      <c r="D67" s="271" t="s">
        <v>502</v>
      </c>
      <c r="E67" s="272">
        <v>75</v>
      </c>
      <c r="F67" s="273">
        <v>1500</v>
      </c>
      <c r="G67" s="266">
        <f>E67*F67</f>
        <v>112500</v>
      </c>
      <c r="H67" s="267"/>
      <c r="I67" s="268"/>
      <c r="J67" s="268">
        <f>+G67</f>
        <v>112500</v>
      </c>
      <c r="K67" s="269"/>
      <c r="L67" s="277" t="s">
        <v>473</v>
      </c>
      <c r="M67" s="270">
        <v>12</v>
      </c>
      <c r="N67" s="270" t="s">
        <v>511</v>
      </c>
      <c r="O67" s="270">
        <v>2</v>
      </c>
      <c r="P67" s="270">
        <v>8</v>
      </c>
      <c r="Q67" s="270">
        <v>7</v>
      </c>
      <c r="R67" s="436">
        <v>4</v>
      </c>
    </row>
    <row r="68" spans="1:18" s="8" customFormat="1" ht="18.75" customHeight="1" x14ac:dyDescent="0.25">
      <c r="A68" s="783"/>
      <c r="B68" s="555"/>
      <c r="C68" s="559"/>
      <c r="D68" s="264" t="s">
        <v>385</v>
      </c>
      <c r="E68" s="274">
        <v>100</v>
      </c>
      <c r="F68" s="266">
        <v>200</v>
      </c>
      <c r="G68" s="266">
        <f t="shared" ref="G68:G73" si="2">+E68*F68</f>
        <v>20000</v>
      </c>
      <c r="H68" s="267"/>
      <c r="I68" s="268"/>
      <c r="J68" s="268">
        <f>+G68</f>
        <v>20000</v>
      </c>
      <c r="K68" s="269"/>
      <c r="L68" s="277" t="s">
        <v>473</v>
      </c>
      <c r="M68" s="270">
        <v>12</v>
      </c>
      <c r="N68" s="270" t="s">
        <v>511</v>
      </c>
      <c r="O68" s="270">
        <v>3</v>
      </c>
      <c r="P68" s="270">
        <v>7</v>
      </c>
      <c r="Q68" s="270">
        <v>1</v>
      </c>
      <c r="R68" s="436">
        <v>2</v>
      </c>
    </row>
    <row r="69" spans="1:18" s="150" customFormat="1" ht="22.5" customHeight="1" x14ac:dyDescent="0.25">
      <c r="A69" s="781" t="s">
        <v>503</v>
      </c>
      <c r="B69" s="553"/>
      <c r="C69" s="557">
        <f>G69+G70</f>
        <v>29300</v>
      </c>
      <c r="D69" s="264" t="s">
        <v>385</v>
      </c>
      <c r="E69" s="274">
        <v>10</v>
      </c>
      <c r="F69" s="266">
        <v>200</v>
      </c>
      <c r="G69" s="266">
        <f t="shared" si="2"/>
        <v>2000</v>
      </c>
      <c r="H69" s="268">
        <f>+G69</f>
        <v>2000</v>
      </c>
      <c r="I69" s="268"/>
      <c r="J69" s="268"/>
      <c r="K69" s="269"/>
      <c r="L69" s="277" t="s">
        <v>473</v>
      </c>
      <c r="M69" s="270">
        <v>12</v>
      </c>
      <c r="N69" s="270" t="s">
        <v>511</v>
      </c>
      <c r="O69" s="270">
        <v>3</v>
      </c>
      <c r="P69" s="270">
        <v>7</v>
      </c>
      <c r="Q69" s="270">
        <v>1</v>
      </c>
      <c r="R69" s="436">
        <v>2</v>
      </c>
    </row>
    <row r="70" spans="1:18" s="150" customFormat="1" ht="25.5" customHeight="1" x14ac:dyDescent="0.25">
      <c r="A70" s="782"/>
      <c r="B70" s="554"/>
      <c r="C70" s="558"/>
      <c r="D70" s="271" t="s">
        <v>404</v>
      </c>
      <c r="E70" s="272">
        <v>140</v>
      </c>
      <c r="F70" s="273">
        <v>195</v>
      </c>
      <c r="G70" s="266">
        <f t="shared" si="2"/>
        <v>27300</v>
      </c>
      <c r="H70" s="268">
        <f>+G70</f>
        <v>27300</v>
      </c>
      <c r="I70" s="268"/>
      <c r="J70" s="268"/>
      <c r="K70" s="269"/>
      <c r="L70" s="277" t="s">
        <v>473</v>
      </c>
      <c r="M70" s="270">
        <v>12</v>
      </c>
      <c r="N70" s="270" t="s">
        <v>511</v>
      </c>
      <c r="O70" s="270">
        <v>3</v>
      </c>
      <c r="P70" s="270">
        <v>3</v>
      </c>
      <c r="Q70" s="270">
        <v>3</v>
      </c>
      <c r="R70" s="436">
        <v>1</v>
      </c>
    </row>
    <row r="71" spans="1:18" s="150" customFormat="1" ht="37.5" customHeight="1" x14ac:dyDescent="0.25">
      <c r="A71" s="781" t="s">
        <v>477</v>
      </c>
      <c r="B71" s="553"/>
      <c r="C71" s="557">
        <f>+G71</f>
        <v>625000</v>
      </c>
      <c r="D71" s="264" t="s">
        <v>408</v>
      </c>
      <c r="E71" s="274">
        <v>5000</v>
      </c>
      <c r="F71" s="266">
        <v>125</v>
      </c>
      <c r="G71" s="266">
        <f t="shared" si="2"/>
        <v>625000</v>
      </c>
      <c r="H71" s="268"/>
      <c r="I71" s="268"/>
      <c r="J71" s="268">
        <f>+G71</f>
        <v>625000</v>
      </c>
      <c r="K71" s="269"/>
      <c r="L71" s="277" t="s">
        <v>473</v>
      </c>
      <c r="M71" s="270">
        <v>12</v>
      </c>
      <c r="N71" s="270" t="s">
        <v>511</v>
      </c>
      <c r="O71" s="270">
        <v>2</v>
      </c>
      <c r="P71" s="270">
        <v>2</v>
      </c>
      <c r="Q71" s="270">
        <v>1</v>
      </c>
      <c r="R71" s="436">
        <v>2</v>
      </c>
    </row>
    <row r="72" spans="1:18" s="150" customFormat="1" ht="23.25" customHeight="1" x14ac:dyDescent="0.25">
      <c r="A72" s="782"/>
      <c r="B72" s="554"/>
      <c r="C72" s="558"/>
      <c r="D72" s="264" t="s">
        <v>465</v>
      </c>
      <c r="E72" s="274">
        <v>1</v>
      </c>
      <c r="F72" s="266">
        <v>20000</v>
      </c>
      <c r="G72" s="266">
        <f t="shared" si="2"/>
        <v>20000</v>
      </c>
      <c r="H72" s="268"/>
      <c r="I72" s="268"/>
      <c r="J72" s="268">
        <v>75000</v>
      </c>
      <c r="K72" s="269"/>
      <c r="L72" s="277" t="s">
        <v>473</v>
      </c>
      <c r="M72" s="270">
        <v>12</v>
      </c>
      <c r="N72" s="270" t="s">
        <v>511</v>
      </c>
      <c r="O72" s="270">
        <v>3</v>
      </c>
      <c r="P72" s="270">
        <v>3</v>
      </c>
      <c r="Q72" s="270">
        <v>3</v>
      </c>
      <c r="R72" s="436">
        <v>3</v>
      </c>
    </row>
    <row r="73" spans="1:18" s="150" customFormat="1" ht="17.25" customHeight="1" x14ac:dyDescent="0.25">
      <c r="A73" s="783"/>
      <c r="B73" s="555"/>
      <c r="C73" s="559"/>
      <c r="D73" s="264" t="s">
        <v>385</v>
      </c>
      <c r="E73" s="274">
        <v>100</v>
      </c>
      <c r="F73" s="266">
        <v>200</v>
      </c>
      <c r="G73" s="266">
        <f t="shared" si="2"/>
        <v>20000</v>
      </c>
      <c r="H73" s="269"/>
      <c r="I73" s="269"/>
      <c r="J73" s="269"/>
      <c r="K73" s="269"/>
      <c r="L73" s="277" t="s">
        <v>473</v>
      </c>
      <c r="M73" s="270">
        <v>12</v>
      </c>
      <c r="N73" s="270" t="s">
        <v>511</v>
      </c>
      <c r="O73" s="270">
        <v>3</v>
      </c>
      <c r="P73" s="270">
        <v>7</v>
      </c>
      <c r="Q73" s="270">
        <v>1</v>
      </c>
      <c r="R73" s="436">
        <v>2</v>
      </c>
    </row>
    <row r="74" spans="1:18" s="150" customFormat="1" ht="25.5" customHeight="1" x14ac:dyDescent="0.25">
      <c r="A74" s="784" t="s">
        <v>413</v>
      </c>
      <c r="B74" s="561"/>
      <c r="C74" s="275">
        <f>C64+C69+C71</f>
        <v>962150</v>
      </c>
      <c r="D74" s="231"/>
      <c r="E74" s="234"/>
      <c r="F74" s="219"/>
      <c r="G74" s="219"/>
      <c r="H74" s="239"/>
      <c r="I74" s="239"/>
      <c r="J74" s="239"/>
      <c r="K74" s="239"/>
      <c r="L74" s="220"/>
      <c r="M74" s="239"/>
      <c r="N74" s="239"/>
      <c r="O74" s="239"/>
      <c r="P74" s="239"/>
      <c r="Q74" s="239"/>
      <c r="R74" s="785"/>
    </row>
    <row r="75" spans="1:18" s="150" customFormat="1" ht="17.25" customHeight="1" x14ac:dyDescent="0.25">
      <c r="A75" s="786"/>
      <c r="B75" s="198"/>
      <c r="C75" s="199"/>
      <c r="D75" s="190"/>
      <c r="E75" s="200"/>
      <c r="F75" s="193"/>
      <c r="G75" s="193"/>
      <c r="H75" s="201"/>
      <c r="I75" s="201"/>
      <c r="J75" s="201"/>
      <c r="K75" s="201"/>
      <c r="L75" s="202"/>
      <c r="M75" s="201"/>
      <c r="N75" s="201"/>
      <c r="O75" s="201"/>
      <c r="P75" s="201"/>
      <c r="Q75" s="201"/>
      <c r="R75" s="787"/>
    </row>
    <row r="76" spans="1:18" s="1" customFormat="1" ht="15.75" x14ac:dyDescent="0.25">
      <c r="A76" s="765" t="s">
        <v>1</v>
      </c>
      <c r="B76" s="537" t="s">
        <v>2</v>
      </c>
      <c r="C76" s="537"/>
      <c r="D76" s="542" t="s">
        <v>3</v>
      </c>
      <c r="E76" s="542" t="s">
        <v>4</v>
      </c>
      <c r="F76" s="542" t="s">
        <v>5</v>
      </c>
      <c r="G76" s="542" t="s">
        <v>6</v>
      </c>
      <c r="H76" s="542" t="s">
        <v>7</v>
      </c>
      <c r="I76" s="542"/>
      <c r="J76" s="542"/>
      <c r="K76" s="542"/>
      <c r="L76" s="537" t="s">
        <v>8</v>
      </c>
      <c r="M76" s="537" t="s">
        <v>9</v>
      </c>
      <c r="N76" s="537"/>
      <c r="O76" s="537"/>
      <c r="P76" s="537"/>
      <c r="Q76" s="537"/>
      <c r="R76" s="788"/>
    </row>
    <row r="77" spans="1:18" s="1" customFormat="1" ht="16.5" thickBot="1" x14ac:dyDescent="0.3">
      <c r="A77" s="765"/>
      <c r="B77" s="537"/>
      <c r="C77" s="537"/>
      <c r="D77" s="542"/>
      <c r="E77" s="542"/>
      <c r="F77" s="542"/>
      <c r="G77" s="542"/>
      <c r="H77" s="423" t="s">
        <v>10</v>
      </c>
      <c r="I77" s="423" t="s">
        <v>11</v>
      </c>
      <c r="J77" s="423" t="s">
        <v>12</v>
      </c>
      <c r="K77" s="423" t="s">
        <v>13</v>
      </c>
      <c r="L77" s="537"/>
      <c r="M77" s="537"/>
      <c r="N77" s="537"/>
      <c r="O77" s="537"/>
      <c r="P77" s="537"/>
      <c r="Q77" s="537"/>
      <c r="R77" s="788"/>
    </row>
    <row r="78" spans="1:18" s="1" customFormat="1" ht="82.5" customHeight="1" thickTop="1" x14ac:dyDescent="0.25">
      <c r="A78" s="789" t="s">
        <v>548</v>
      </c>
      <c r="B78" s="571" t="s">
        <v>487</v>
      </c>
      <c r="C78" s="571"/>
      <c r="D78" s="280" t="s">
        <v>496</v>
      </c>
      <c r="E78" s="281" t="s">
        <v>495</v>
      </c>
      <c r="F78" s="414"/>
      <c r="G78" s="414">
        <v>200</v>
      </c>
      <c r="H78" s="282"/>
      <c r="I78" s="282"/>
      <c r="J78" s="282"/>
      <c r="K78" s="263"/>
      <c r="L78" s="340">
        <f>SUM(C82:C94)</f>
        <v>3502675</v>
      </c>
      <c r="M78" s="543"/>
      <c r="N78" s="543"/>
      <c r="O78" s="543"/>
      <c r="P78" s="543"/>
      <c r="Q78" s="543"/>
      <c r="R78" s="790"/>
    </row>
    <row r="79" spans="1:18" s="6" customFormat="1" ht="19.5" thickBot="1" x14ac:dyDescent="0.35">
      <c r="A79" s="762"/>
      <c r="B79" s="763"/>
      <c r="C79" s="763"/>
      <c r="D79" s="763"/>
      <c r="E79" s="763"/>
      <c r="F79" s="763"/>
      <c r="G79" s="763"/>
      <c r="H79" s="763"/>
      <c r="I79" s="763"/>
      <c r="J79" s="763"/>
      <c r="K79" s="763"/>
      <c r="L79" s="763"/>
      <c r="M79" s="763"/>
      <c r="N79" s="763"/>
      <c r="O79" s="763"/>
      <c r="P79" s="763"/>
      <c r="Q79" s="763"/>
      <c r="R79" s="764"/>
    </row>
    <row r="80" spans="1:18" s="7" customFormat="1" ht="17.25" thickTop="1" thickBot="1" x14ac:dyDescent="0.3">
      <c r="A80" s="529" t="s">
        <v>15</v>
      </c>
      <c r="B80" s="529"/>
      <c r="C80" s="531" t="s">
        <v>16</v>
      </c>
      <c r="D80" s="531" t="s">
        <v>17</v>
      </c>
      <c r="E80" s="531"/>
      <c r="F80" s="531"/>
      <c r="G80" s="531"/>
      <c r="H80" s="531" t="s">
        <v>18</v>
      </c>
      <c r="I80" s="531"/>
      <c r="J80" s="531"/>
      <c r="K80" s="531"/>
      <c r="L80" s="529" t="s">
        <v>19</v>
      </c>
      <c r="M80" s="531" t="s">
        <v>20</v>
      </c>
      <c r="N80" s="531"/>
      <c r="O80" s="531"/>
      <c r="P80" s="531"/>
      <c r="Q80" s="531"/>
      <c r="R80" s="531"/>
    </row>
    <row r="81" spans="1:18" s="7" customFormat="1" ht="45.75" thickTop="1" x14ac:dyDescent="0.25">
      <c r="A81" s="530"/>
      <c r="B81" s="530"/>
      <c r="C81" s="532"/>
      <c r="D81" s="416" t="s">
        <v>21</v>
      </c>
      <c r="E81" s="416" t="s">
        <v>22</v>
      </c>
      <c r="F81" s="416" t="s">
        <v>23</v>
      </c>
      <c r="G81" s="416" t="s">
        <v>24</v>
      </c>
      <c r="H81" s="416" t="s">
        <v>10</v>
      </c>
      <c r="I81" s="416" t="s">
        <v>11</v>
      </c>
      <c r="J81" s="416" t="s">
        <v>12</v>
      </c>
      <c r="K81" s="416" t="s">
        <v>13</v>
      </c>
      <c r="L81" s="530"/>
      <c r="M81" s="262" t="s">
        <v>25</v>
      </c>
      <c r="N81" s="262" t="s">
        <v>26</v>
      </c>
      <c r="O81" s="262" t="s">
        <v>27</v>
      </c>
      <c r="P81" s="262" t="s">
        <v>28</v>
      </c>
      <c r="Q81" s="262" t="s">
        <v>29</v>
      </c>
      <c r="R81" s="262" t="s">
        <v>30</v>
      </c>
    </row>
    <row r="82" spans="1:18" s="1" customFormat="1" ht="27" customHeight="1" x14ac:dyDescent="0.25">
      <c r="A82" s="791" t="s">
        <v>536</v>
      </c>
      <c r="B82" s="572"/>
      <c r="C82" s="539">
        <f>SUM(G82:G84)</f>
        <v>169075</v>
      </c>
      <c r="D82" s="271" t="s">
        <v>489</v>
      </c>
      <c r="E82" s="272">
        <v>5</v>
      </c>
      <c r="F82" s="273">
        <v>30000</v>
      </c>
      <c r="G82" s="266">
        <f>E82*F82</f>
        <v>150000</v>
      </c>
      <c r="H82" s="313"/>
      <c r="I82" s="266">
        <f>+G82</f>
        <v>150000</v>
      </c>
      <c r="J82" s="314"/>
      <c r="K82" s="314"/>
      <c r="L82" s="277" t="s">
        <v>473</v>
      </c>
      <c r="M82" s="310">
        <v>12</v>
      </c>
      <c r="N82" s="310" t="s">
        <v>511</v>
      </c>
      <c r="O82" s="310">
        <v>2</v>
      </c>
      <c r="P82" s="310">
        <v>8</v>
      </c>
      <c r="Q82" s="310">
        <v>7</v>
      </c>
      <c r="R82" s="449">
        <v>4</v>
      </c>
    </row>
    <row r="83" spans="1:18" s="1" customFormat="1" ht="16.5" customHeight="1" x14ac:dyDescent="0.25">
      <c r="A83" s="792"/>
      <c r="B83" s="573"/>
      <c r="C83" s="540"/>
      <c r="D83" s="271" t="s">
        <v>421</v>
      </c>
      <c r="E83" s="272">
        <v>35</v>
      </c>
      <c r="F83" s="273">
        <v>350</v>
      </c>
      <c r="G83" s="266">
        <f>E83*F83</f>
        <v>12250</v>
      </c>
      <c r="H83" s="313"/>
      <c r="I83" s="266">
        <f>+G83</f>
        <v>12250</v>
      </c>
      <c r="J83" s="314"/>
      <c r="K83" s="314"/>
      <c r="L83" s="277" t="s">
        <v>473</v>
      </c>
      <c r="M83" s="310">
        <v>12</v>
      </c>
      <c r="N83" s="310" t="s">
        <v>511</v>
      </c>
      <c r="O83" s="310">
        <v>3</v>
      </c>
      <c r="P83" s="310">
        <v>1</v>
      </c>
      <c r="Q83" s="310">
        <v>1</v>
      </c>
      <c r="R83" s="449">
        <v>1</v>
      </c>
    </row>
    <row r="84" spans="1:18" s="163" customFormat="1" ht="89.25" customHeight="1" x14ac:dyDescent="0.25">
      <c r="A84" s="793"/>
      <c r="B84" s="574"/>
      <c r="C84" s="541"/>
      <c r="D84" s="272" t="s">
        <v>488</v>
      </c>
      <c r="E84" s="272">
        <v>35</v>
      </c>
      <c r="F84" s="273">
        <v>195</v>
      </c>
      <c r="G84" s="266">
        <f>E84*F84</f>
        <v>6825</v>
      </c>
      <c r="H84" s="313"/>
      <c r="I84" s="266">
        <f>+G84</f>
        <v>6825</v>
      </c>
      <c r="J84" s="315"/>
      <c r="K84" s="315"/>
      <c r="L84" s="277" t="s">
        <v>473</v>
      </c>
      <c r="M84" s="310">
        <v>12</v>
      </c>
      <c r="N84" s="310" t="s">
        <v>511</v>
      </c>
      <c r="O84" s="316">
        <v>3</v>
      </c>
      <c r="P84" s="316">
        <v>3</v>
      </c>
      <c r="Q84" s="316">
        <v>1</v>
      </c>
      <c r="R84" s="449">
        <v>3</v>
      </c>
    </row>
    <row r="85" spans="1:18" s="1" customFormat="1" ht="35.25" customHeight="1" x14ac:dyDescent="0.25">
      <c r="A85" s="794" t="s">
        <v>537</v>
      </c>
      <c r="B85" s="578"/>
      <c r="C85" s="575">
        <f>SUM(G85:G87)</f>
        <v>25200</v>
      </c>
      <c r="D85" s="317" t="s">
        <v>385</v>
      </c>
      <c r="E85" s="265">
        <v>60</v>
      </c>
      <c r="F85" s="266">
        <v>200</v>
      </c>
      <c r="G85" s="266">
        <f>E85*F85</f>
        <v>12000</v>
      </c>
      <c r="H85" s="266">
        <f t="shared" ref="H85:H90" si="3">+G85</f>
        <v>12000</v>
      </c>
      <c r="I85" s="313"/>
      <c r="J85" s="313"/>
      <c r="K85" s="313"/>
      <c r="L85" s="277" t="s">
        <v>473</v>
      </c>
      <c r="M85" s="310">
        <v>12</v>
      </c>
      <c r="N85" s="310" t="s">
        <v>511</v>
      </c>
      <c r="O85" s="270">
        <v>3</v>
      </c>
      <c r="P85" s="270">
        <v>7</v>
      </c>
      <c r="Q85" s="270">
        <v>1</v>
      </c>
      <c r="R85" s="436">
        <v>2</v>
      </c>
    </row>
    <row r="86" spans="1:18" s="1" customFormat="1" ht="16.5" customHeight="1" x14ac:dyDescent="0.25">
      <c r="A86" s="483"/>
      <c r="B86" s="579"/>
      <c r="C86" s="576"/>
      <c r="D86" s="317" t="s">
        <v>411</v>
      </c>
      <c r="E86" s="265">
        <v>4</v>
      </c>
      <c r="F86" s="266">
        <v>1500</v>
      </c>
      <c r="G86" s="266">
        <f>+F86*E86</f>
        <v>6000</v>
      </c>
      <c r="H86" s="266">
        <f t="shared" si="3"/>
        <v>6000</v>
      </c>
      <c r="I86" s="313"/>
      <c r="J86" s="313"/>
      <c r="K86" s="313"/>
      <c r="L86" s="277" t="s">
        <v>473</v>
      </c>
      <c r="M86" s="310">
        <v>12</v>
      </c>
      <c r="N86" s="310" t="s">
        <v>511</v>
      </c>
      <c r="O86" s="270">
        <v>2</v>
      </c>
      <c r="P86" s="270">
        <v>3</v>
      </c>
      <c r="Q86" s="270">
        <v>1</v>
      </c>
      <c r="R86" s="436">
        <v>2</v>
      </c>
    </row>
    <row r="87" spans="1:18" s="1" customFormat="1" ht="17.25" customHeight="1" x14ac:dyDescent="0.25">
      <c r="A87" s="795"/>
      <c r="B87" s="580"/>
      <c r="C87" s="577"/>
      <c r="D87" s="317" t="s">
        <v>540</v>
      </c>
      <c r="E87" s="265">
        <v>4</v>
      </c>
      <c r="F87" s="266">
        <v>1800</v>
      </c>
      <c r="G87" s="266">
        <f>+F87*E87</f>
        <v>7200</v>
      </c>
      <c r="H87" s="266">
        <f t="shared" si="3"/>
        <v>7200</v>
      </c>
      <c r="I87" s="313"/>
      <c r="J87" s="313"/>
      <c r="K87" s="313"/>
      <c r="L87" s="277" t="s">
        <v>473</v>
      </c>
      <c r="M87" s="310">
        <v>12</v>
      </c>
      <c r="N87" s="310" t="s">
        <v>511</v>
      </c>
      <c r="O87" s="270">
        <v>2</v>
      </c>
      <c r="P87" s="270">
        <v>3</v>
      </c>
      <c r="Q87" s="270">
        <v>1</v>
      </c>
      <c r="R87" s="436">
        <v>2</v>
      </c>
    </row>
    <row r="88" spans="1:18" s="1" customFormat="1" ht="28.5" customHeight="1" x14ac:dyDescent="0.25">
      <c r="A88" s="796" t="s">
        <v>541</v>
      </c>
      <c r="B88" s="583"/>
      <c r="C88" s="575">
        <f>H88+H89+H90</f>
        <v>965700</v>
      </c>
      <c r="D88" s="315" t="s">
        <v>489</v>
      </c>
      <c r="E88" s="265">
        <v>40</v>
      </c>
      <c r="F88" s="267">
        <v>20000</v>
      </c>
      <c r="G88" s="266">
        <f t="shared" ref="G88:G94" si="4">E88*F88</f>
        <v>800000</v>
      </c>
      <c r="H88" s="266">
        <f t="shared" si="3"/>
        <v>800000</v>
      </c>
      <c r="I88" s="313"/>
      <c r="J88" s="313"/>
      <c r="K88" s="313"/>
      <c r="L88" s="277" t="s">
        <v>473</v>
      </c>
      <c r="M88" s="310">
        <v>12</v>
      </c>
      <c r="N88" s="310" t="s">
        <v>511</v>
      </c>
      <c r="O88" s="310">
        <v>2</v>
      </c>
      <c r="P88" s="310">
        <v>8</v>
      </c>
      <c r="Q88" s="310">
        <v>7</v>
      </c>
      <c r="R88" s="449">
        <v>4</v>
      </c>
    </row>
    <row r="89" spans="1:18" s="1" customFormat="1" ht="18" customHeight="1" x14ac:dyDescent="0.25">
      <c r="A89" s="796"/>
      <c r="B89" s="583"/>
      <c r="C89" s="576"/>
      <c r="D89" s="315" t="s">
        <v>404</v>
      </c>
      <c r="E89" s="265">
        <v>60</v>
      </c>
      <c r="F89" s="267">
        <v>195</v>
      </c>
      <c r="G89" s="266">
        <f t="shared" si="4"/>
        <v>11700</v>
      </c>
      <c r="H89" s="266">
        <f t="shared" si="3"/>
        <v>11700</v>
      </c>
      <c r="I89" s="313"/>
      <c r="J89" s="313"/>
      <c r="K89" s="313"/>
      <c r="L89" s="277" t="s">
        <v>473</v>
      </c>
      <c r="M89" s="310">
        <v>12</v>
      </c>
      <c r="N89" s="310" t="s">
        <v>511</v>
      </c>
      <c r="O89" s="318">
        <v>3</v>
      </c>
      <c r="P89" s="318">
        <v>3</v>
      </c>
      <c r="Q89" s="318">
        <v>1</v>
      </c>
      <c r="R89" s="449">
        <v>3</v>
      </c>
    </row>
    <row r="90" spans="1:18" s="1" customFormat="1" ht="19.5" customHeight="1" x14ac:dyDescent="0.25">
      <c r="A90" s="796"/>
      <c r="B90" s="583"/>
      <c r="C90" s="577"/>
      <c r="D90" s="315" t="s">
        <v>421</v>
      </c>
      <c r="E90" s="265">
        <v>440</v>
      </c>
      <c r="F90" s="267">
        <v>350</v>
      </c>
      <c r="G90" s="266">
        <f t="shared" si="4"/>
        <v>154000</v>
      </c>
      <c r="H90" s="266">
        <f t="shared" si="3"/>
        <v>154000</v>
      </c>
      <c r="I90" s="313"/>
      <c r="J90" s="313"/>
      <c r="K90" s="313"/>
      <c r="L90" s="277" t="s">
        <v>473</v>
      </c>
      <c r="M90" s="310">
        <v>12</v>
      </c>
      <c r="N90" s="310" t="s">
        <v>511</v>
      </c>
      <c r="O90" s="316">
        <v>3</v>
      </c>
      <c r="P90" s="316">
        <v>1</v>
      </c>
      <c r="Q90" s="316">
        <v>1</v>
      </c>
      <c r="R90" s="449">
        <v>1</v>
      </c>
    </row>
    <row r="91" spans="1:18" s="1" customFormat="1" ht="17.25" customHeight="1" x14ac:dyDescent="0.25">
      <c r="A91" s="781" t="s">
        <v>545</v>
      </c>
      <c r="B91" s="553"/>
      <c r="C91" s="575">
        <f>G91+G92+G93</f>
        <v>342700</v>
      </c>
      <c r="D91" s="315" t="s">
        <v>421</v>
      </c>
      <c r="E91" s="265">
        <v>900</v>
      </c>
      <c r="F91" s="267">
        <v>350</v>
      </c>
      <c r="G91" s="266">
        <f t="shared" si="4"/>
        <v>315000</v>
      </c>
      <c r="H91" s="266">
        <v>450</v>
      </c>
      <c r="I91" s="319">
        <v>450</v>
      </c>
      <c r="J91" s="319">
        <v>450</v>
      </c>
      <c r="K91" s="313"/>
      <c r="L91" s="277" t="s">
        <v>473</v>
      </c>
      <c r="M91" s="310">
        <v>12</v>
      </c>
      <c r="N91" s="310" t="s">
        <v>511</v>
      </c>
      <c r="O91" s="316">
        <v>3</v>
      </c>
      <c r="P91" s="316">
        <v>1</v>
      </c>
      <c r="Q91" s="316">
        <v>1</v>
      </c>
      <c r="R91" s="449">
        <v>1</v>
      </c>
    </row>
    <row r="92" spans="1:18" s="1" customFormat="1" ht="18" customHeight="1" x14ac:dyDescent="0.25">
      <c r="A92" s="782"/>
      <c r="B92" s="554"/>
      <c r="C92" s="576"/>
      <c r="D92" s="315" t="s">
        <v>426</v>
      </c>
      <c r="E92" s="265">
        <v>8000</v>
      </c>
      <c r="F92" s="267">
        <v>2</v>
      </c>
      <c r="G92" s="266">
        <f t="shared" si="4"/>
        <v>16000</v>
      </c>
      <c r="H92" s="266">
        <v>4000</v>
      </c>
      <c r="I92" s="319">
        <v>4000</v>
      </c>
      <c r="J92" s="319">
        <v>4000</v>
      </c>
      <c r="K92" s="313"/>
      <c r="L92" s="277" t="s">
        <v>473</v>
      </c>
      <c r="M92" s="310">
        <v>12</v>
      </c>
      <c r="N92" s="310" t="s">
        <v>511</v>
      </c>
      <c r="O92" s="316">
        <v>3</v>
      </c>
      <c r="P92" s="316">
        <v>1</v>
      </c>
      <c r="Q92" s="316">
        <v>1</v>
      </c>
      <c r="R92" s="449">
        <v>1</v>
      </c>
    </row>
    <row r="93" spans="1:18" s="1" customFormat="1" ht="23.25" customHeight="1" x14ac:dyDescent="0.25">
      <c r="A93" s="783"/>
      <c r="B93" s="555"/>
      <c r="C93" s="577"/>
      <c r="D93" s="315" t="s">
        <v>488</v>
      </c>
      <c r="E93" s="265">
        <v>60</v>
      </c>
      <c r="F93" s="267">
        <v>195</v>
      </c>
      <c r="G93" s="266">
        <f t="shared" si="4"/>
        <v>11700</v>
      </c>
      <c r="H93" s="266">
        <v>30</v>
      </c>
      <c r="I93" s="319">
        <v>30</v>
      </c>
      <c r="J93" s="319">
        <v>30</v>
      </c>
      <c r="K93" s="313"/>
      <c r="L93" s="277" t="s">
        <v>473</v>
      </c>
      <c r="M93" s="310">
        <v>12</v>
      </c>
      <c r="N93" s="310" t="s">
        <v>511</v>
      </c>
      <c r="O93" s="316">
        <v>2</v>
      </c>
      <c r="P93" s="316">
        <v>2</v>
      </c>
      <c r="Q93" s="316">
        <v>2</v>
      </c>
      <c r="R93" s="449">
        <v>1</v>
      </c>
    </row>
    <row r="94" spans="1:18" s="1" customFormat="1" ht="27" customHeight="1" x14ac:dyDescent="0.25">
      <c r="A94" s="467" t="s">
        <v>543</v>
      </c>
      <c r="B94" s="468"/>
      <c r="C94" s="424">
        <f>G94</f>
        <v>2000000</v>
      </c>
      <c r="D94" s="265" t="s">
        <v>544</v>
      </c>
      <c r="E94" s="265">
        <v>5</v>
      </c>
      <c r="F94" s="267">
        <v>400000</v>
      </c>
      <c r="G94" s="266">
        <f t="shared" si="4"/>
        <v>2000000</v>
      </c>
      <c r="H94" s="266">
        <v>2000000</v>
      </c>
      <c r="I94" s="319"/>
      <c r="J94" s="319"/>
      <c r="K94" s="313"/>
      <c r="L94" s="277" t="s">
        <v>473</v>
      </c>
      <c r="M94" s="310">
        <v>12</v>
      </c>
      <c r="N94" s="310" t="s">
        <v>511</v>
      </c>
      <c r="O94" s="316">
        <v>4</v>
      </c>
      <c r="P94" s="316">
        <v>1</v>
      </c>
      <c r="Q94" s="316">
        <v>4</v>
      </c>
      <c r="R94" s="449">
        <v>1</v>
      </c>
    </row>
    <row r="95" spans="1:18" s="1" customFormat="1" ht="29.25" customHeight="1" thickBot="1" x14ac:dyDescent="0.35">
      <c r="A95" s="829" t="s">
        <v>413</v>
      </c>
      <c r="B95" s="830"/>
      <c r="C95" s="831">
        <f>C82+C85+C88+C91+C94</f>
        <v>3502675</v>
      </c>
      <c r="D95" s="832"/>
      <c r="E95" s="833"/>
      <c r="F95" s="834"/>
      <c r="G95" s="835"/>
      <c r="H95" s="836"/>
      <c r="I95" s="836"/>
      <c r="J95" s="836"/>
      <c r="K95" s="836"/>
      <c r="L95" s="837"/>
      <c r="M95" s="836"/>
      <c r="N95" s="836"/>
      <c r="O95" s="836"/>
      <c r="P95" s="836"/>
      <c r="Q95" s="836"/>
      <c r="R95" s="838"/>
    </row>
    <row r="96" spans="1:18" s="1" customFormat="1" ht="29.45" customHeight="1" thickTop="1" x14ac:dyDescent="0.3">
      <c r="A96" s="839" t="s">
        <v>568</v>
      </c>
      <c r="B96" s="205"/>
      <c r="C96" s="203"/>
      <c r="D96" s="203"/>
      <c r="E96" s="203"/>
      <c r="F96" s="203"/>
      <c r="G96" s="204"/>
      <c r="H96" s="197"/>
      <c r="I96" s="197"/>
      <c r="J96" s="197"/>
      <c r="K96" s="197"/>
      <c r="L96" s="196"/>
      <c r="M96" s="197"/>
      <c r="N96" s="197"/>
      <c r="O96" s="197"/>
      <c r="P96" s="197"/>
      <c r="Q96" s="197"/>
      <c r="R96" s="780"/>
    </row>
    <row r="97" spans="1:48" s="1" customFormat="1" ht="15.75" x14ac:dyDescent="0.25">
      <c r="A97" s="765" t="s">
        <v>1</v>
      </c>
      <c r="B97" s="537" t="s">
        <v>2</v>
      </c>
      <c r="C97" s="537"/>
      <c r="D97" s="542" t="s">
        <v>3</v>
      </c>
      <c r="E97" s="542" t="s">
        <v>4</v>
      </c>
      <c r="F97" s="542" t="s">
        <v>5</v>
      </c>
      <c r="G97" s="542" t="s">
        <v>6</v>
      </c>
      <c r="H97" s="542" t="s">
        <v>7</v>
      </c>
      <c r="I97" s="542"/>
      <c r="J97" s="542"/>
      <c r="K97" s="542"/>
      <c r="L97" s="537" t="s">
        <v>8</v>
      </c>
      <c r="M97" s="537"/>
      <c r="N97" s="537"/>
      <c r="O97" s="537"/>
      <c r="P97" s="537"/>
      <c r="Q97" s="537"/>
      <c r="R97" s="788"/>
    </row>
    <row r="98" spans="1:48" s="1" customFormat="1" ht="16.5" thickBot="1" x14ac:dyDescent="0.3">
      <c r="A98" s="765"/>
      <c r="B98" s="537"/>
      <c r="C98" s="537"/>
      <c r="D98" s="542"/>
      <c r="E98" s="542"/>
      <c r="F98" s="542"/>
      <c r="G98" s="542"/>
      <c r="H98" s="423" t="s">
        <v>10</v>
      </c>
      <c r="I98" s="423" t="s">
        <v>11</v>
      </c>
      <c r="J98" s="423" t="s">
        <v>12</v>
      </c>
      <c r="K98" s="423" t="s">
        <v>13</v>
      </c>
      <c r="L98" s="537"/>
      <c r="M98" s="537"/>
      <c r="N98" s="537"/>
      <c r="O98" s="537"/>
      <c r="P98" s="537"/>
      <c r="Q98" s="537"/>
      <c r="R98" s="788"/>
    </row>
    <row r="99" spans="1:48" s="1" customFormat="1" ht="83.25" customHeight="1" thickTop="1" x14ac:dyDescent="0.25">
      <c r="A99" s="789" t="s">
        <v>486</v>
      </c>
      <c r="B99" s="571" t="s">
        <v>538</v>
      </c>
      <c r="C99" s="571"/>
      <c r="D99" s="280" t="s">
        <v>496</v>
      </c>
      <c r="E99" s="281" t="s">
        <v>495</v>
      </c>
      <c r="F99" s="414"/>
      <c r="G99" s="414">
        <v>2000</v>
      </c>
      <c r="H99" s="282"/>
      <c r="I99" s="282"/>
      <c r="J99" s="282"/>
      <c r="K99" s="263"/>
      <c r="L99" s="340">
        <f>SUM(C103:C138)</f>
        <v>4832050</v>
      </c>
      <c r="M99" s="543"/>
      <c r="N99" s="543"/>
      <c r="O99" s="543"/>
      <c r="P99" s="543"/>
      <c r="Q99" s="543"/>
      <c r="R99" s="790"/>
    </row>
    <row r="100" spans="1:48" s="1" customFormat="1" ht="29.45" customHeight="1" x14ac:dyDescent="0.3">
      <c r="A100" s="797"/>
      <c r="B100" s="205"/>
      <c r="C100" s="203"/>
      <c r="D100" s="203"/>
      <c r="E100" s="203"/>
      <c r="F100" s="203"/>
      <c r="G100" s="204"/>
      <c r="H100" s="197"/>
      <c r="I100" s="197"/>
      <c r="J100" s="197"/>
      <c r="K100" s="197"/>
      <c r="L100" s="196"/>
      <c r="M100" s="197"/>
      <c r="N100" s="197"/>
      <c r="O100" s="197"/>
      <c r="P100" s="197"/>
      <c r="Q100" s="197"/>
      <c r="R100" s="780"/>
    </row>
    <row r="101" spans="1:48" s="1" customFormat="1" ht="29.45" customHeight="1" x14ac:dyDescent="0.25">
      <c r="A101" s="765" t="s">
        <v>15</v>
      </c>
      <c r="B101" s="537"/>
      <c r="C101" s="542" t="s">
        <v>16</v>
      </c>
      <c r="D101" s="542" t="s">
        <v>17</v>
      </c>
      <c r="E101" s="542"/>
      <c r="F101" s="542"/>
      <c r="G101" s="542"/>
      <c r="H101" s="542" t="s">
        <v>18</v>
      </c>
      <c r="I101" s="542"/>
      <c r="J101" s="542"/>
      <c r="K101" s="542"/>
      <c r="L101" s="537" t="s">
        <v>19</v>
      </c>
      <c r="M101" s="542"/>
      <c r="N101" s="542"/>
      <c r="O101" s="542"/>
      <c r="P101" s="542"/>
      <c r="Q101" s="542"/>
      <c r="R101" s="766"/>
    </row>
    <row r="102" spans="1:48" s="1" customFormat="1" ht="23.25" customHeight="1" x14ac:dyDescent="0.25">
      <c r="A102" s="765"/>
      <c r="B102" s="537"/>
      <c r="C102" s="542"/>
      <c r="D102" s="423" t="s">
        <v>21</v>
      </c>
      <c r="E102" s="423" t="s">
        <v>22</v>
      </c>
      <c r="F102" s="423" t="s">
        <v>23</v>
      </c>
      <c r="G102" s="423" t="s">
        <v>24</v>
      </c>
      <c r="H102" s="423" t="s">
        <v>10</v>
      </c>
      <c r="I102" s="423" t="s">
        <v>11</v>
      </c>
      <c r="J102" s="423" t="s">
        <v>12</v>
      </c>
      <c r="K102" s="423" t="s">
        <v>13</v>
      </c>
      <c r="L102" s="537"/>
      <c r="M102" s="286" t="s">
        <v>25</v>
      </c>
      <c r="N102" s="286" t="s">
        <v>26</v>
      </c>
      <c r="O102" s="286" t="s">
        <v>27</v>
      </c>
      <c r="P102" s="286" t="s">
        <v>28</v>
      </c>
      <c r="Q102" s="286" t="s">
        <v>29</v>
      </c>
      <c r="R102" s="767" t="s">
        <v>30</v>
      </c>
    </row>
    <row r="103" spans="1:48" s="1" customFormat="1" ht="21.75" customHeight="1" x14ac:dyDescent="0.25">
      <c r="A103" s="798" t="s">
        <v>560</v>
      </c>
      <c r="B103" s="547"/>
      <c r="C103" s="462">
        <f>SUM(G103:G105)</f>
        <v>569850</v>
      </c>
      <c r="D103" s="264" t="s">
        <v>502</v>
      </c>
      <c r="E103" s="265">
        <v>76</v>
      </c>
      <c r="F103" s="266">
        <v>1500</v>
      </c>
      <c r="G103" s="266">
        <f>E103*F103</f>
        <v>114000</v>
      </c>
      <c r="H103" s="268"/>
      <c r="I103" s="268"/>
      <c r="J103" s="279"/>
      <c r="K103" s="269"/>
      <c r="L103" s="277" t="s">
        <v>473</v>
      </c>
      <c r="M103" s="269">
        <v>12</v>
      </c>
      <c r="N103" s="269" t="s">
        <v>511</v>
      </c>
      <c r="O103" s="269">
        <v>2</v>
      </c>
      <c r="P103" s="269">
        <v>8</v>
      </c>
      <c r="Q103" s="269">
        <v>7</v>
      </c>
      <c r="R103" s="436">
        <v>4</v>
      </c>
    </row>
    <row r="104" spans="1:48" s="1" customFormat="1" ht="17.25" customHeight="1" x14ac:dyDescent="0.25">
      <c r="A104" s="798"/>
      <c r="B104" s="547"/>
      <c r="C104" s="462"/>
      <c r="D104" s="264" t="s">
        <v>504</v>
      </c>
      <c r="E104" s="265">
        <v>30</v>
      </c>
      <c r="F104" s="266">
        <v>15000</v>
      </c>
      <c r="G104" s="266">
        <f>+E104*F104</f>
        <v>450000</v>
      </c>
      <c r="H104" s="268"/>
      <c r="I104" s="268"/>
      <c r="J104" s="279"/>
      <c r="K104" s="269"/>
      <c r="L104" s="277" t="s">
        <v>473</v>
      </c>
      <c r="M104" s="269">
        <v>12</v>
      </c>
      <c r="N104" s="270" t="s">
        <v>511</v>
      </c>
      <c r="O104" s="269">
        <v>4</v>
      </c>
      <c r="P104" s="269">
        <v>1</v>
      </c>
      <c r="Q104" s="269">
        <v>4</v>
      </c>
      <c r="R104" s="436">
        <v>1</v>
      </c>
    </row>
    <row r="105" spans="1:48" s="1" customFormat="1" ht="20.25" customHeight="1" x14ac:dyDescent="0.25">
      <c r="A105" s="798"/>
      <c r="B105" s="547"/>
      <c r="C105" s="462"/>
      <c r="D105" s="264" t="s">
        <v>404</v>
      </c>
      <c r="E105" s="265">
        <v>30</v>
      </c>
      <c r="F105" s="266">
        <v>195</v>
      </c>
      <c r="G105" s="266">
        <f>+E105*F105</f>
        <v>5850</v>
      </c>
      <c r="H105" s="267"/>
      <c r="I105" s="268"/>
      <c r="J105" s="279"/>
      <c r="K105" s="269"/>
      <c r="L105" s="277" t="s">
        <v>473</v>
      </c>
      <c r="M105" s="269">
        <v>12</v>
      </c>
      <c r="N105" s="270" t="s">
        <v>511</v>
      </c>
      <c r="O105" s="269">
        <v>3</v>
      </c>
      <c r="P105" s="269">
        <v>7</v>
      </c>
      <c r="Q105" s="269">
        <v>1</v>
      </c>
      <c r="R105" s="436">
        <v>2</v>
      </c>
    </row>
    <row r="106" spans="1:48" s="1" customFormat="1" ht="17.25" customHeight="1" x14ac:dyDescent="0.25">
      <c r="A106" s="798" t="s">
        <v>505</v>
      </c>
      <c r="B106" s="547"/>
      <c r="C106" s="462">
        <f>SUM(G106:G108)</f>
        <v>431000</v>
      </c>
      <c r="D106" s="264" t="s">
        <v>385</v>
      </c>
      <c r="E106" s="274">
        <v>1000</v>
      </c>
      <c r="F106" s="266">
        <v>200</v>
      </c>
      <c r="G106" s="266">
        <f>+E106*F106</f>
        <v>200000</v>
      </c>
      <c r="H106" s="268">
        <v>50000</v>
      </c>
      <c r="I106" s="268">
        <v>50000</v>
      </c>
      <c r="J106" s="268">
        <v>50000</v>
      </c>
      <c r="K106" s="268">
        <v>50000</v>
      </c>
      <c r="L106" s="277" t="s">
        <v>473</v>
      </c>
      <c r="M106" s="269">
        <v>12</v>
      </c>
      <c r="N106" s="270" t="s">
        <v>511</v>
      </c>
      <c r="O106" s="270">
        <v>3</v>
      </c>
      <c r="P106" s="270">
        <v>7</v>
      </c>
      <c r="Q106" s="270">
        <v>1</v>
      </c>
      <c r="R106" s="436">
        <v>2</v>
      </c>
    </row>
    <row r="107" spans="1:48" s="1" customFormat="1" ht="16.5" customHeight="1" x14ac:dyDescent="0.25">
      <c r="A107" s="798"/>
      <c r="B107" s="547"/>
      <c r="C107" s="462"/>
      <c r="D107" s="264" t="s">
        <v>412</v>
      </c>
      <c r="E107" s="265">
        <v>70</v>
      </c>
      <c r="F107" s="266">
        <v>1800</v>
      </c>
      <c r="G107" s="266">
        <f>+E107*F107</f>
        <v>126000</v>
      </c>
      <c r="H107" s="268">
        <v>31500</v>
      </c>
      <c r="I107" s="268">
        <v>31500</v>
      </c>
      <c r="J107" s="268">
        <v>31500</v>
      </c>
      <c r="K107" s="268">
        <v>31500</v>
      </c>
      <c r="L107" s="277" t="s">
        <v>473</v>
      </c>
      <c r="M107" s="269">
        <v>12</v>
      </c>
      <c r="N107" s="270" t="s">
        <v>511</v>
      </c>
      <c r="O107" s="270">
        <v>2</v>
      </c>
      <c r="P107" s="270">
        <v>3</v>
      </c>
      <c r="Q107" s="270">
        <v>1</v>
      </c>
      <c r="R107" s="436">
        <v>2</v>
      </c>
    </row>
    <row r="108" spans="1:48" s="1" customFormat="1" ht="26.25" customHeight="1" x14ac:dyDescent="0.25">
      <c r="A108" s="798"/>
      <c r="B108" s="547"/>
      <c r="C108" s="462"/>
      <c r="D108" s="264" t="s">
        <v>411</v>
      </c>
      <c r="E108" s="265">
        <v>70</v>
      </c>
      <c r="F108" s="266">
        <v>1500</v>
      </c>
      <c r="G108" s="266">
        <f>E108*F108</f>
        <v>105000</v>
      </c>
      <c r="H108" s="268">
        <v>26250</v>
      </c>
      <c r="I108" s="268">
        <v>26250</v>
      </c>
      <c r="J108" s="268">
        <v>26250</v>
      </c>
      <c r="K108" s="268">
        <v>26250</v>
      </c>
      <c r="L108" s="277" t="s">
        <v>473</v>
      </c>
      <c r="M108" s="269">
        <v>12</v>
      </c>
      <c r="N108" s="270" t="s">
        <v>511</v>
      </c>
      <c r="O108" s="270">
        <v>2</v>
      </c>
      <c r="P108" s="270">
        <v>3</v>
      </c>
      <c r="Q108" s="270">
        <v>1</v>
      </c>
      <c r="R108" s="436">
        <v>2</v>
      </c>
    </row>
    <row r="109" spans="1:48" s="150" customFormat="1" ht="24.95" customHeight="1" x14ac:dyDescent="0.25">
      <c r="A109" s="799" t="s">
        <v>507</v>
      </c>
      <c r="B109" s="568"/>
      <c r="C109" s="565">
        <f>SUM(H109:H127)</f>
        <v>144950</v>
      </c>
      <c r="D109" s="264" t="s">
        <v>509</v>
      </c>
      <c r="E109" s="320">
        <v>1</v>
      </c>
      <c r="F109" s="266">
        <v>500</v>
      </c>
      <c r="G109" s="266">
        <f t="shared" ref="G109:G114" si="5">+F109*E109</f>
        <v>500</v>
      </c>
      <c r="H109" s="321">
        <v>125</v>
      </c>
      <c r="I109" s="321">
        <v>125</v>
      </c>
      <c r="J109" s="321">
        <v>125</v>
      </c>
      <c r="K109" s="321">
        <v>125</v>
      </c>
      <c r="L109" s="277" t="s">
        <v>473</v>
      </c>
      <c r="M109" s="269">
        <v>12</v>
      </c>
      <c r="N109" s="310" t="s">
        <v>511</v>
      </c>
      <c r="O109" s="316">
        <v>3</v>
      </c>
      <c r="P109" s="316">
        <v>3</v>
      </c>
      <c r="Q109" s="316">
        <v>1</v>
      </c>
      <c r="R109" s="449">
        <v>1</v>
      </c>
    </row>
    <row r="110" spans="1:48" s="209" customFormat="1" ht="24.95" customHeight="1" x14ac:dyDescent="0.25">
      <c r="A110" s="800"/>
      <c r="B110" s="569"/>
      <c r="C110" s="566"/>
      <c r="D110" s="264" t="s">
        <v>385</v>
      </c>
      <c r="E110" s="322">
        <v>50</v>
      </c>
      <c r="F110" s="266">
        <v>200</v>
      </c>
      <c r="G110" s="266">
        <f t="shared" si="5"/>
        <v>10000</v>
      </c>
      <c r="H110" s="321">
        <v>2500</v>
      </c>
      <c r="I110" s="321">
        <v>2500</v>
      </c>
      <c r="J110" s="321">
        <v>2500</v>
      </c>
      <c r="K110" s="321">
        <v>2500</v>
      </c>
      <c r="L110" s="277" t="s">
        <v>473</v>
      </c>
      <c r="M110" s="269">
        <v>12</v>
      </c>
      <c r="N110" s="310" t="s">
        <v>511</v>
      </c>
      <c r="O110" s="310">
        <v>3</v>
      </c>
      <c r="P110" s="310">
        <v>7</v>
      </c>
      <c r="Q110" s="310">
        <v>1</v>
      </c>
      <c r="R110" s="449">
        <v>2</v>
      </c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</row>
    <row r="111" spans="1:48" s="150" customFormat="1" x14ac:dyDescent="0.25">
      <c r="A111" s="800"/>
      <c r="B111" s="569"/>
      <c r="C111" s="566"/>
      <c r="D111" s="323" t="s">
        <v>508</v>
      </c>
      <c r="E111" s="322">
        <v>50</v>
      </c>
      <c r="F111" s="266">
        <v>250</v>
      </c>
      <c r="G111" s="266">
        <f t="shared" si="5"/>
        <v>12500</v>
      </c>
      <c r="H111" s="321">
        <v>3125</v>
      </c>
      <c r="I111" s="321">
        <v>3125</v>
      </c>
      <c r="J111" s="321">
        <v>3125</v>
      </c>
      <c r="K111" s="321">
        <v>3125</v>
      </c>
      <c r="L111" s="277" t="s">
        <v>473</v>
      </c>
      <c r="M111" s="269">
        <v>12</v>
      </c>
      <c r="N111" s="310" t="s">
        <v>511</v>
      </c>
      <c r="O111" s="310">
        <v>3</v>
      </c>
      <c r="P111" s="310">
        <v>9</v>
      </c>
      <c r="Q111" s="310">
        <v>2</v>
      </c>
      <c r="R111" s="449">
        <v>1</v>
      </c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</row>
    <row r="112" spans="1:48" s="150" customFormat="1" x14ac:dyDescent="0.25">
      <c r="A112" s="800"/>
      <c r="B112" s="569"/>
      <c r="C112" s="566"/>
      <c r="D112" s="323" t="s">
        <v>510</v>
      </c>
      <c r="E112" s="322">
        <v>1</v>
      </c>
      <c r="F112" s="266">
        <v>125000</v>
      </c>
      <c r="G112" s="266">
        <f t="shared" si="5"/>
        <v>125000</v>
      </c>
      <c r="H112" s="324">
        <f>125000/4</f>
        <v>31250</v>
      </c>
      <c r="I112" s="324">
        <v>31250</v>
      </c>
      <c r="J112" s="324">
        <v>31250</v>
      </c>
      <c r="K112" s="321">
        <v>31250</v>
      </c>
      <c r="L112" s="277" t="s">
        <v>473</v>
      </c>
      <c r="M112" s="269">
        <v>12</v>
      </c>
      <c r="N112" s="310" t="s">
        <v>511</v>
      </c>
      <c r="O112" s="310"/>
      <c r="P112" s="310"/>
      <c r="Q112" s="310"/>
      <c r="R112" s="449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</row>
    <row r="113" spans="1:48" s="150" customFormat="1" x14ac:dyDescent="0.25">
      <c r="A113" s="800"/>
      <c r="B113" s="569"/>
      <c r="C113" s="566"/>
      <c r="D113" s="323" t="s">
        <v>383</v>
      </c>
      <c r="E113" s="322">
        <v>375</v>
      </c>
      <c r="F113" s="266">
        <v>350</v>
      </c>
      <c r="G113" s="266">
        <f t="shared" si="5"/>
        <v>131250</v>
      </c>
      <c r="H113" s="324">
        <f>191250/4</f>
        <v>47812.5</v>
      </c>
      <c r="I113" s="324">
        <v>47812.5</v>
      </c>
      <c r="J113" s="324">
        <v>47812.5</v>
      </c>
      <c r="K113" s="321">
        <v>47812.5</v>
      </c>
      <c r="L113" s="277" t="s">
        <v>473</v>
      </c>
      <c r="M113" s="269">
        <v>12</v>
      </c>
      <c r="N113" s="310" t="s">
        <v>511</v>
      </c>
      <c r="O113" s="310">
        <v>3</v>
      </c>
      <c r="P113" s="310">
        <v>1</v>
      </c>
      <c r="Q113" s="310">
        <v>1</v>
      </c>
      <c r="R113" s="449">
        <v>1</v>
      </c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</row>
    <row r="114" spans="1:48" s="150" customFormat="1" x14ac:dyDescent="0.25">
      <c r="A114" s="800"/>
      <c r="B114" s="569"/>
      <c r="C114" s="566"/>
      <c r="D114" s="264" t="s">
        <v>509</v>
      </c>
      <c r="E114" s="320">
        <v>1</v>
      </c>
      <c r="F114" s="266">
        <v>500</v>
      </c>
      <c r="G114" s="266">
        <f t="shared" si="5"/>
        <v>500</v>
      </c>
      <c r="H114" s="324">
        <v>125</v>
      </c>
      <c r="I114" s="324">
        <v>125</v>
      </c>
      <c r="J114" s="324">
        <v>125</v>
      </c>
      <c r="K114" s="321">
        <v>125</v>
      </c>
      <c r="L114" s="277" t="s">
        <v>473</v>
      </c>
      <c r="M114" s="269">
        <v>12</v>
      </c>
      <c r="N114" s="310" t="s">
        <v>511</v>
      </c>
      <c r="O114" s="310">
        <v>3</v>
      </c>
      <c r="P114" s="310">
        <v>3</v>
      </c>
      <c r="Q114" s="310">
        <v>1</v>
      </c>
      <c r="R114" s="449">
        <v>3</v>
      </c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</row>
    <row r="115" spans="1:48" s="150" customFormat="1" x14ac:dyDescent="0.25">
      <c r="A115" s="800"/>
      <c r="B115" s="569"/>
      <c r="C115" s="566"/>
      <c r="D115" s="264" t="s">
        <v>410</v>
      </c>
      <c r="E115" s="320">
        <v>25</v>
      </c>
      <c r="F115" s="266">
        <v>1500</v>
      </c>
      <c r="G115" s="266">
        <f>E115*F115</f>
        <v>37500</v>
      </c>
      <c r="H115" s="324">
        <f>37500/4</f>
        <v>9375</v>
      </c>
      <c r="I115" s="324">
        <v>9375</v>
      </c>
      <c r="J115" s="324">
        <v>9375</v>
      </c>
      <c r="K115" s="321">
        <v>9375</v>
      </c>
      <c r="L115" s="277" t="s">
        <v>473</v>
      </c>
      <c r="M115" s="269">
        <v>12</v>
      </c>
      <c r="N115" s="310" t="s">
        <v>511</v>
      </c>
      <c r="O115" s="310">
        <v>2</v>
      </c>
      <c r="P115" s="310">
        <v>3</v>
      </c>
      <c r="Q115" s="310">
        <v>1</v>
      </c>
      <c r="R115" s="449">
        <v>1</v>
      </c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</row>
    <row r="116" spans="1:48" s="150" customFormat="1" x14ac:dyDescent="0.25">
      <c r="A116" s="800"/>
      <c r="B116" s="569"/>
      <c r="C116" s="566"/>
      <c r="D116" s="264" t="s">
        <v>409</v>
      </c>
      <c r="E116" s="320">
        <v>25</v>
      </c>
      <c r="F116" s="266">
        <v>1800</v>
      </c>
      <c r="G116" s="266">
        <f>E116*F116</f>
        <v>45000</v>
      </c>
      <c r="H116" s="324">
        <f>45000/4</f>
        <v>11250</v>
      </c>
      <c r="I116" s="324">
        <v>11250</v>
      </c>
      <c r="J116" s="324">
        <v>11250</v>
      </c>
      <c r="K116" s="321">
        <v>11250</v>
      </c>
      <c r="L116" s="277" t="s">
        <v>473</v>
      </c>
      <c r="M116" s="269">
        <v>12</v>
      </c>
      <c r="N116" s="310" t="s">
        <v>511</v>
      </c>
      <c r="O116" s="310">
        <v>2</v>
      </c>
      <c r="P116" s="310">
        <v>3</v>
      </c>
      <c r="Q116" s="310">
        <v>1</v>
      </c>
      <c r="R116" s="449">
        <v>1</v>
      </c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</row>
    <row r="117" spans="1:48" s="150" customFormat="1" x14ac:dyDescent="0.25">
      <c r="A117" s="800"/>
      <c r="B117" s="569"/>
      <c r="C117" s="566"/>
      <c r="D117" s="323" t="s">
        <v>508</v>
      </c>
      <c r="E117" s="322">
        <v>50</v>
      </c>
      <c r="F117" s="266">
        <v>250</v>
      </c>
      <c r="G117" s="266">
        <f t="shared" ref="G117:G127" si="6">+F117*E117</f>
        <v>12500</v>
      </c>
      <c r="H117" s="324">
        <v>3125</v>
      </c>
      <c r="I117" s="324">
        <v>3125</v>
      </c>
      <c r="J117" s="324">
        <v>3125</v>
      </c>
      <c r="K117" s="321">
        <v>3125</v>
      </c>
      <c r="L117" s="277" t="s">
        <v>473</v>
      </c>
      <c r="M117" s="269">
        <v>12</v>
      </c>
      <c r="N117" s="310" t="s">
        <v>511</v>
      </c>
      <c r="O117" s="310">
        <v>2</v>
      </c>
      <c r="P117" s="310">
        <v>3</v>
      </c>
      <c r="Q117" s="310">
        <v>1</v>
      </c>
      <c r="R117" s="449">
        <v>1</v>
      </c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</row>
    <row r="118" spans="1:48" s="150" customFormat="1" x14ac:dyDescent="0.25">
      <c r="A118" s="800"/>
      <c r="B118" s="569"/>
      <c r="C118" s="566"/>
      <c r="D118" s="323" t="s">
        <v>520</v>
      </c>
      <c r="E118" s="322">
        <v>200</v>
      </c>
      <c r="F118" s="266">
        <v>45</v>
      </c>
      <c r="G118" s="266">
        <f t="shared" si="6"/>
        <v>9000</v>
      </c>
      <c r="H118" s="324">
        <v>2250</v>
      </c>
      <c r="I118" s="324">
        <v>2250</v>
      </c>
      <c r="J118" s="324">
        <v>2250</v>
      </c>
      <c r="K118" s="321">
        <v>2250</v>
      </c>
      <c r="L118" s="277" t="s">
        <v>473</v>
      </c>
      <c r="M118" s="269">
        <v>12</v>
      </c>
      <c r="N118" s="310" t="s">
        <v>511</v>
      </c>
      <c r="O118" s="310">
        <v>2</v>
      </c>
      <c r="P118" s="310">
        <v>3</v>
      </c>
      <c r="Q118" s="310">
        <v>3</v>
      </c>
      <c r="R118" s="449">
        <v>2</v>
      </c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</row>
    <row r="119" spans="1:48" s="150" customFormat="1" x14ac:dyDescent="0.25">
      <c r="A119" s="800"/>
      <c r="B119" s="569"/>
      <c r="C119" s="566"/>
      <c r="D119" s="323" t="s">
        <v>422</v>
      </c>
      <c r="E119" s="322">
        <v>375</v>
      </c>
      <c r="F119" s="266">
        <v>125</v>
      </c>
      <c r="G119" s="266">
        <f t="shared" si="6"/>
        <v>46875</v>
      </c>
      <c r="H119" s="324">
        <f>46875/4</f>
        <v>11718.75</v>
      </c>
      <c r="I119" s="324">
        <v>11718.75</v>
      </c>
      <c r="J119" s="324">
        <v>11718.75</v>
      </c>
      <c r="K119" s="321">
        <v>11718.75</v>
      </c>
      <c r="L119" s="277" t="s">
        <v>473</v>
      </c>
      <c r="M119" s="269">
        <v>12</v>
      </c>
      <c r="N119" s="310" t="s">
        <v>511</v>
      </c>
      <c r="O119" s="310">
        <v>3</v>
      </c>
      <c r="P119" s="310">
        <v>9</v>
      </c>
      <c r="Q119" s="310">
        <v>2</v>
      </c>
      <c r="R119" s="449">
        <v>1</v>
      </c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</row>
    <row r="120" spans="1:48" s="150" customFormat="1" x14ac:dyDescent="0.25">
      <c r="A120" s="800"/>
      <c r="B120" s="569"/>
      <c r="C120" s="566"/>
      <c r="D120" s="323" t="s">
        <v>521</v>
      </c>
      <c r="E120" s="322">
        <v>200</v>
      </c>
      <c r="F120" s="266">
        <v>15</v>
      </c>
      <c r="G120" s="266">
        <f t="shared" si="6"/>
        <v>3000</v>
      </c>
      <c r="H120" s="324">
        <v>750</v>
      </c>
      <c r="I120" s="324">
        <v>750</v>
      </c>
      <c r="J120" s="324">
        <v>750</v>
      </c>
      <c r="K120" s="321">
        <v>750</v>
      </c>
      <c r="L120" s="277" t="s">
        <v>473</v>
      </c>
      <c r="M120" s="269">
        <v>12</v>
      </c>
      <c r="N120" s="310" t="s">
        <v>511</v>
      </c>
      <c r="O120" s="310">
        <v>3</v>
      </c>
      <c r="P120" s="310">
        <v>9</v>
      </c>
      <c r="Q120" s="310">
        <v>2</v>
      </c>
      <c r="R120" s="449">
        <v>1</v>
      </c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</row>
    <row r="121" spans="1:48" s="150" customFormat="1" x14ac:dyDescent="0.25">
      <c r="A121" s="800"/>
      <c r="B121" s="569"/>
      <c r="C121" s="566"/>
      <c r="D121" s="323" t="s">
        <v>522</v>
      </c>
      <c r="E121" s="322">
        <v>25</v>
      </c>
      <c r="F121" s="266">
        <v>125</v>
      </c>
      <c r="G121" s="266">
        <f t="shared" si="6"/>
        <v>3125</v>
      </c>
      <c r="H121" s="324">
        <v>781.25</v>
      </c>
      <c r="I121" s="324">
        <v>781.25</v>
      </c>
      <c r="J121" s="324">
        <v>781.25</v>
      </c>
      <c r="K121" s="321">
        <v>781.25</v>
      </c>
      <c r="L121" s="277" t="s">
        <v>473</v>
      </c>
      <c r="M121" s="269">
        <v>12</v>
      </c>
      <c r="N121" s="310" t="s">
        <v>511</v>
      </c>
      <c r="O121" s="310">
        <v>3</v>
      </c>
      <c r="P121" s="310">
        <v>9</v>
      </c>
      <c r="Q121" s="310">
        <v>2</v>
      </c>
      <c r="R121" s="449">
        <v>1</v>
      </c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</row>
    <row r="122" spans="1:48" s="150" customFormat="1" x14ac:dyDescent="0.25">
      <c r="A122" s="800"/>
      <c r="B122" s="569"/>
      <c r="C122" s="566"/>
      <c r="D122" s="323" t="s">
        <v>523</v>
      </c>
      <c r="E122" s="322">
        <v>375</v>
      </c>
      <c r="F122" s="266">
        <v>60</v>
      </c>
      <c r="G122" s="266">
        <f t="shared" si="6"/>
        <v>22500</v>
      </c>
      <c r="H122" s="324">
        <v>5625</v>
      </c>
      <c r="I122" s="324">
        <v>5625</v>
      </c>
      <c r="J122" s="324">
        <v>5625</v>
      </c>
      <c r="K122" s="321">
        <v>5625</v>
      </c>
      <c r="L122" s="277" t="s">
        <v>473</v>
      </c>
      <c r="M122" s="269">
        <v>12</v>
      </c>
      <c r="N122" s="310" t="s">
        <v>511</v>
      </c>
      <c r="O122" s="310">
        <v>3</v>
      </c>
      <c r="P122" s="310">
        <v>9</v>
      </c>
      <c r="Q122" s="310">
        <v>2</v>
      </c>
      <c r="R122" s="449">
        <v>1</v>
      </c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</row>
    <row r="123" spans="1:48" s="150" customFormat="1" x14ac:dyDescent="0.25">
      <c r="A123" s="800"/>
      <c r="B123" s="569"/>
      <c r="C123" s="566"/>
      <c r="D123" s="323" t="s">
        <v>404</v>
      </c>
      <c r="E123" s="322">
        <v>375</v>
      </c>
      <c r="F123" s="266">
        <v>125</v>
      </c>
      <c r="G123" s="266">
        <f t="shared" si="6"/>
        <v>46875</v>
      </c>
      <c r="H123" s="324">
        <f>46875/4</f>
        <v>11718.75</v>
      </c>
      <c r="I123" s="324">
        <v>11718.75</v>
      </c>
      <c r="J123" s="324">
        <v>11718.75</v>
      </c>
      <c r="K123" s="321">
        <v>11718.75</v>
      </c>
      <c r="L123" s="277" t="s">
        <v>473</v>
      </c>
      <c r="M123" s="269">
        <v>12</v>
      </c>
      <c r="N123" s="310" t="s">
        <v>511</v>
      </c>
      <c r="O123" s="310">
        <v>3</v>
      </c>
      <c r="P123" s="310">
        <v>9</v>
      </c>
      <c r="Q123" s="310">
        <v>2</v>
      </c>
      <c r="R123" s="449">
        <v>1</v>
      </c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</row>
    <row r="124" spans="1:48" s="150" customFormat="1" x14ac:dyDescent="0.25">
      <c r="A124" s="800"/>
      <c r="B124" s="569"/>
      <c r="C124" s="566"/>
      <c r="D124" s="323" t="s">
        <v>524</v>
      </c>
      <c r="E124" s="322">
        <v>1</v>
      </c>
      <c r="F124" s="266">
        <v>425</v>
      </c>
      <c r="G124" s="266">
        <f t="shared" si="6"/>
        <v>425</v>
      </c>
      <c r="H124" s="324">
        <v>106.25</v>
      </c>
      <c r="I124" s="324">
        <v>106.25</v>
      </c>
      <c r="J124" s="324">
        <v>106.25</v>
      </c>
      <c r="K124" s="321">
        <v>106.25</v>
      </c>
      <c r="L124" s="277" t="s">
        <v>473</v>
      </c>
      <c r="M124" s="269">
        <v>12</v>
      </c>
      <c r="N124" s="310" t="s">
        <v>511</v>
      </c>
      <c r="O124" s="310">
        <v>3</v>
      </c>
      <c r="P124" s="310">
        <v>9</v>
      </c>
      <c r="Q124" s="310">
        <v>2</v>
      </c>
      <c r="R124" s="449">
        <v>1</v>
      </c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</row>
    <row r="125" spans="1:48" s="150" customFormat="1" ht="18" customHeight="1" x14ac:dyDescent="0.25">
      <c r="A125" s="800"/>
      <c r="B125" s="569"/>
      <c r="C125" s="566"/>
      <c r="D125" s="323" t="s">
        <v>525</v>
      </c>
      <c r="E125" s="322">
        <v>25</v>
      </c>
      <c r="F125" s="266">
        <v>75</v>
      </c>
      <c r="G125" s="266">
        <f t="shared" si="6"/>
        <v>1875</v>
      </c>
      <c r="H125" s="324">
        <v>468.75</v>
      </c>
      <c r="I125" s="324">
        <v>468.75</v>
      </c>
      <c r="J125" s="324">
        <v>468.75</v>
      </c>
      <c r="K125" s="321">
        <v>468.75</v>
      </c>
      <c r="L125" s="277" t="s">
        <v>473</v>
      </c>
      <c r="M125" s="269">
        <v>12</v>
      </c>
      <c r="N125" s="310" t="s">
        <v>511</v>
      </c>
      <c r="O125" s="310">
        <v>3</v>
      </c>
      <c r="P125" s="310">
        <v>9</v>
      </c>
      <c r="Q125" s="310">
        <v>2</v>
      </c>
      <c r="R125" s="449">
        <v>1</v>
      </c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</row>
    <row r="126" spans="1:48" s="150" customFormat="1" x14ac:dyDescent="0.25">
      <c r="A126" s="800"/>
      <c r="B126" s="569"/>
      <c r="C126" s="566"/>
      <c r="D126" s="323" t="s">
        <v>526</v>
      </c>
      <c r="E126" s="322">
        <v>25</v>
      </c>
      <c r="F126" s="266">
        <v>35</v>
      </c>
      <c r="G126" s="266">
        <f t="shared" si="6"/>
        <v>875</v>
      </c>
      <c r="H126" s="324">
        <v>218.75</v>
      </c>
      <c r="I126" s="324">
        <v>218.75</v>
      </c>
      <c r="J126" s="324">
        <v>218.75</v>
      </c>
      <c r="K126" s="321">
        <v>218.75</v>
      </c>
      <c r="L126" s="277" t="s">
        <v>473</v>
      </c>
      <c r="M126" s="269">
        <v>12</v>
      </c>
      <c r="N126" s="310" t="s">
        <v>511</v>
      </c>
      <c r="O126" s="310">
        <v>3</v>
      </c>
      <c r="P126" s="310">
        <v>9</v>
      </c>
      <c r="Q126" s="310">
        <v>2</v>
      </c>
      <c r="R126" s="449">
        <v>1</v>
      </c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</row>
    <row r="127" spans="1:48" s="150" customFormat="1" x14ac:dyDescent="0.25">
      <c r="A127" s="801"/>
      <c r="B127" s="570"/>
      <c r="C127" s="566"/>
      <c r="D127" s="264" t="s">
        <v>478</v>
      </c>
      <c r="E127" s="265">
        <v>30</v>
      </c>
      <c r="F127" s="266">
        <v>350</v>
      </c>
      <c r="G127" s="266">
        <f t="shared" si="6"/>
        <v>10500</v>
      </c>
      <c r="H127" s="324">
        <v>2625</v>
      </c>
      <c r="I127" s="324">
        <v>2625</v>
      </c>
      <c r="J127" s="324">
        <v>2625</v>
      </c>
      <c r="K127" s="321">
        <v>2625</v>
      </c>
      <c r="L127" s="277" t="s">
        <v>473</v>
      </c>
      <c r="M127" s="269">
        <v>12</v>
      </c>
      <c r="N127" s="310" t="s">
        <v>511</v>
      </c>
      <c r="O127" s="310">
        <v>3</v>
      </c>
      <c r="P127" s="310">
        <v>9</v>
      </c>
      <c r="Q127" s="310">
        <v>2</v>
      </c>
      <c r="R127" s="449">
        <v>1</v>
      </c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</row>
    <row r="128" spans="1:48" s="154" customFormat="1" ht="25.5" customHeight="1" x14ac:dyDescent="0.25">
      <c r="A128" s="802" t="s">
        <v>414</v>
      </c>
      <c r="B128" s="567"/>
      <c r="C128" s="421">
        <f>E128*F128</f>
        <v>300000</v>
      </c>
      <c r="D128" s="264" t="s">
        <v>493</v>
      </c>
      <c r="E128" s="265">
        <v>20</v>
      </c>
      <c r="F128" s="266">
        <v>15000</v>
      </c>
      <c r="G128" s="266">
        <f>E128*F128</f>
        <v>300000</v>
      </c>
      <c r="H128" s="420">
        <v>300000</v>
      </c>
      <c r="I128" s="325"/>
      <c r="J128" s="270"/>
      <c r="K128" s="325"/>
      <c r="L128" s="277" t="s">
        <v>473</v>
      </c>
      <c r="M128" s="269">
        <v>12</v>
      </c>
      <c r="N128" s="310" t="s">
        <v>511</v>
      </c>
      <c r="O128" s="270">
        <v>4</v>
      </c>
      <c r="P128" s="270">
        <v>1</v>
      </c>
      <c r="Q128" s="270">
        <v>4</v>
      </c>
      <c r="R128" s="449">
        <v>1</v>
      </c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</row>
    <row r="129" spans="1:48" s="150" customFormat="1" ht="40.5" customHeight="1" x14ac:dyDescent="0.25">
      <c r="A129" s="803" t="s">
        <v>528</v>
      </c>
      <c r="B129" s="548"/>
      <c r="C129" s="421">
        <f>G129</f>
        <v>62500</v>
      </c>
      <c r="D129" s="264" t="s">
        <v>408</v>
      </c>
      <c r="E129" s="265">
        <v>500</v>
      </c>
      <c r="F129" s="266">
        <v>125</v>
      </c>
      <c r="G129" s="266">
        <f>+F129*E129</f>
        <v>62500</v>
      </c>
      <c r="H129" s="326"/>
      <c r="I129" s="327">
        <f>+G129</f>
        <v>62500</v>
      </c>
      <c r="J129" s="418"/>
      <c r="K129" s="326"/>
      <c r="L129" s="277" t="s">
        <v>473</v>
      </c>
      <c r="M129" s="269">
        <v>12</v>
      </c>
      <c r="N129" s="310" t="s">
        <v>511</v>
      </c>
      <c r="O129" s="310">
        <v>2</v>
      </c>
      <c r="P129" s="310">
        <v>2</v>
      </c>
      <c r="Q129" s="310">
        <v>2</v>
      </c>
      <c r="R129" s="449">
        <v>2</v>
      </c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</row>
    <row r="130" spans="1:48" ht="54" customHeight="1" x14ac:dyDescent="0.25">
      <c r="A130" s="803" t="s">
        <v>561</v>
      </c>
      <c r="B130" s="548"/>
      <c r="C130" s="417">
        <v>1000000</v>
      </c>
      <c r="D130" s="264" t="s">
        <v>499</v>
      </c>
      <c r="E130" s="265">
        <v>1</v>
      </c>
      <c r="F130" s="266">
        <v>1000000</v>
      </c>
      <c r="G130" s="266">
        <f t="shared" ref="G130:G138" si="7">E130*F130</f>
        <v>1000000</v>
      </c>
      <c r="H130" s="305"/>
      <c r="I130" s="305">
        <v>500000</v>
      </c>
      <c r="J130" s="305">
        <v>500000</v>
      </c>
      <c r="K130" s="305"/>
      <c r="L130" s="277" t="s">
        <v>473</v>
      </c>
      <c r="M130" s="269">
        <v>12</v>
      </c>
      <c r="N130" s="270" t="s">
        <v>511</v>
      </c>
      <c r="O130" s="270">
        <v>2</v>
      </c>
      <c r="P130" s="270">
        <v>8</v>
      </c>
      <c r="Q130" s="270">
        <v>7</v>
      </c>
      <c r="R130" s="436">
        <v>1</v>
      </c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</row>
    <row r="131" spans="1:48" s="1" customFormat="1" x14ac:dyDescent="0.25">
      <c r="A131" s="803" t="s">
        <v>476</v>
      </c>
      <c r="B131" s="548"/>
      <c r="C131" s="563">
        <f>G131+G132+G133+G134</f>
        <v>2160000</v>
      </c>
      <c r="D131" s="264" t="s">
        <v>401</v>
      </c>
      <c r="E131" s="265">
        <v>1</v>
      </c>
      <c r="F131" s="266">
        <v>600000</v>
      </c>
      <c r="G131" s="266">
        <f t="shared" si="7"/>
        <v>600000</v>
      </c>
      <c r="H131" s="321"/>
      <c r="I131" s="328">
        <f>+G131</f>
        <v>600000</v>
      </c>
      <c r="J131" s="329"/>
      <c r="K131" s="329"/>
      <c r="L131" s="277" t="s">
        <v>473</v>
      </c>
      <c r="M131" s="269">
        <v>12</v>
      </c>
      <c r="N131" s="310" t="s">
        <v>511</v>
      </c>
      <c r="O131" s="310">
        <v>1</v>
      </c>
      <c r="P131" s="310">
        <v>1</v>
      </c>
      <c r="Q131" s="310">
        <v>2</v>
      </c>
      <c r="R131" s="449">
        <v>1</v>
      </c>
    </row>
    <row r="132" spans="1:48" s="6" customFormat="1" ht="17.25" x14ac:dyDescent="0.3">
      <c r="A132" s="803"/>
      <c r="B132" s="548"/>
      <c r="C132" s="563"/>
      <c r="D132" s="264" t="s">
        <v>474</v>
      </c>
      <c r="E132" s="265">
        <v>2</v>
      </c>
      <c r="F132" s="266">
        <v>420000</v>
      </c>
      <c r="G132" s="266">
        <f t="shared" si="7"/>
        <v>840000</v>
      </c>
      <c r="H132" s="321"/>
      <c r="I132" s="328">
        <f>+G132</f>
        <v>840000</v>
      </c>
      <c r="J132" s="329"/>
      <c r="K132" s="329"/>
      <c r="L132" s="277" t="s">
        <v>473</v>
      </c>
      <c r="M132" s="269">
        <v>12</v>
      </c>
      <c r="N132" s="310" t="s">
        <v>511</v>
      </c>
      <c r="O132" s="310">
        <v>1</v>
      </c>
      <c r="P132" s="310">
        <v>1</v>
      </c>
      <c r="Q132" s="310">
        <v>2</v>
      </c>
      <c r="R132" s="449">
        <v>1</v>
      </c>
    </row>
    <row r="133" spans="1:48" s="7" customFormat="1" ht="16.5" customHeight="1" x14ac:dyDescent="0.25">
      <c r="A133" s="803"/>
      <c r="B133" s="548"/>
      <c r="C133" s="563"/>
      <c r="D133" s="264" t="s">
        <v>475</v>
      </c>
      <c r="E133" s="265">
        <v>1</v>
      </c>
      <c r="F133" s="266">
        <v>300000</v>
      </c>
      <c r="G133" s="266">
        <f t="shared" si="7"/>
        <v>300000</v>
      </c>
      <c r="H133" s="321"/>
      <c r="I133" s="328">
        <f>+G133</f>
        <v>300000</v>
      </c>
      <c r="J133" s="329"/>
      <c r="K133" s="329"/>
      <c r="L133" s="277" t="s">
        <v>473</v>
      </c>
      <c r="M133" s="269">
        <v>12</v>
      </c>
      <c r="N133" s="310" t="s">
        <v>511</v>
      </c>
      <c r="O133" s="310">
        <v>1</v>
      </c>
      <c r="P133" s="310">
        <v>1</v>
      </c>
      <c r="Q133" s="310">
        <v>2</v>
      </c>
      <c r="R133" s="449">
        <v>1</v>
      </c>
    </row>
    <row r="134" spans="1:48" s="7" customFormat="1" x14ac:dyDescent="0.25">
      <c r="A134" s="803"/>
      <c r="B134" s="548"/>
      <c r="C134" s="563"/>
      <c r="D134" s="264" t="s">
        <v>466</v>
      </c>
      <c r="E134" s="265">
        <v>1</v>
      </c>
      <c r="F134" s="266">
        <v>420000</v>
      </c>
      <c r="G134" s="266">
        <f t="shared" si="7"/>
        <v>420000</v>
      </c>
      <c r="H134" s="321"/>
      <c r="I134" s="328">
        <f>+G134</f>
        <v>420000</v>
      </c>
      <c r="J134" s="329"/>
      <c r="K134" s="329"/>
      <c r="L134" s="277" t="s">
        <v>473</v>
      </c>
      <c r="M134" s="269">
        <v>12</v>
      </c>
      <c r="N134" s="310" t="s">
        <v>511</v>
      </c>
      <c r="O134" s="310">
        <v>1</v>
      </c>
      <c r="P134" s="310">
        <v>1</v>
      </c>
      <c r="Q134" s="310">
        <v>2</v>
      </c>
      <c r="R134" s="449">
        <v>1</v>
      </c>
    </row>
    <row r="135" spans="1:48" s="10" customFormat="1" ht="27.75" customHeight="1" x14ac:dyDescent="0.25">
      <c r="A135" s="798" t="s">
        <v>562</v>
      </c>
      <c r="B135" s="547"/>
      <c r="C135" s="462">
        <f>SUM(G135:G138)</f>
        <v>163750</v>
      </c>
      <c r="D135" s="264" t="s">
        <v>385</v>
      </c>
      <c r="E135" s="274">
        <v>50</v>
      </c>
      <c r="F135" s="266">
        <v>200</v>
      </c>
      <c r="G135" s="266">
        <f t="shared" si="7"/>
        <v>10000</v>
      </c>
      <c r="H135" s="305"/>
      <c r="I135" s="330"/>
      <c r="J135" s="268">
        <f>+G135</f>
        <v>10000</v>
      </c>
      <c r="K135" s="330"/>
      <c r="L135" s="277" t="s">
        <v>473</v>
      </c>
      <c r="M135" s="269">
        <v>12</v>
      </c>
      <c r="N135" s="270" t="s">
        <v>511</v>
      </c>
      <c r="O135" s="270">
        <v>3</v>
      </c>
      <c r="P135" s="270">
        <v>7</v>
      </c>
      <c r="Q135" s="270">
        <v>1</v>
      </c>
      <c r="R135" s="436">
        <v>2</v>
      </c>
    </row>
    <row r="136" spans="1:48" s="10" customFormat="1" ht="18.75" customHeight="1" x14ac:dyDescent="0.25">
      <c r="A136" s="798"/>
      <c r="B136" s="547"/>
      <c r="C136" s="462"/>
      <c r="D136" s="264" t="s">
        <v>407</v>
      </c>
      <c r="E136" s="265">
        <v>6</v>
      </c>
      <c r="F136" s="266">
        <v>12000</v>
      </c>
      <c r="G136" s="266">
        <f t="shared" si="7"/>
        <v>72000</v>
      </c>
      <c r="H136" s="331"/>
      <c r="I136" s="330"/>
      <c r="J136" s="268">
        <f>+G136</f>
        <v>72000</v>
      </c>
      <c r="K136" s="330"/>
      <c r="L136" s="277" t="s">
        <v>473</v>
      </c>
      <c r="M136" s="269">
        <v>12</v>
      </c>
      <c r="N136" s="270" t="s">
        <v>511</v>
      </c>
      <c r="O136" s="270">
        <v>2</v>
      </c>
      <c r="P136" s="270">
        <v>8</v>
      </c>
      <c r="Q136" s="270">
        <v>7</v>
      </c>
      <c r="R136" s="436">
        <v>4</v>
      </c>
    </row>
    <row r="137" spans="1:48" s="10" customFormat="1" ht="18" customHeight="1" x14ac:dyDescent="0.25">
      <c r="A137" s="798"/>
      <c r="B137" s="547"/>
      <c r="C137" s="462"/>
      <c r="D137" s="264" t="s">
        <v>404</v>
      </c>
      <c r="E137" s="265">
        <v>150</v>
      </c>
      <c r="F137" s="266">
        <v>195</v>
      </c>
      <c r="G137" s="266">
        <f t="shared" si="7"/>
        <v>29250</v>
      </c>
      <c r="H137" s="331"/>
      <c r="I137" s="330"/>
      <c r="J137" s="268">
        <f>+G137</f>
        <v>29250</v>
      </c>
      <c r="K137" s="330"/>
      <c r="L137" s="277" t="s">
        <v>473</v>
      </c>
      <c r="M137" s="269">
        <v>12</v>
      </c>
      <c r="N137" s="270" t="s">
        <v>511</v>
      </c>
      <c r="O137" s="270">
        <v>2</v>
      </c>
      <c r="P137" s="270">
        <v>3</v>
      </c>
      <c r="Q137" s="270">
        <v>3</v>
      </c>
      <c r="R137" s="436">
        <v>2</v>
      </c>
    </row>
    <row r="138" spans="1:48" s="10" customFormat="1" ht="21.75" customHeight="1" x14ac:dyDescent="0.25">
      <c r="A138" s="798"/>
      <c r="B138" s="547"/>
      <c r="C138" s="462"/>
      <c r="D138" s="264" t="s">
        <v>383</v>
      </c>
      <c r="E138" s="265">
        <v>150</v>
      </c>
      <c r="F138" s="266">
        <v>350</v>
      </c>
      <c r="G138" s="266">
        <f t="shared" si="7"/>
        <v>52500</v>
      </c>
      <c r="H138" s="331"/>
      <c r="I138" s="330"/>
      <c r="J138" s="268">
        <f>+G138</f>
        <v>52500</v>
      </c>
      <c r="K138" s="330"/>
      <c r="L138" s="277" t="s">
        <v>473</v>
      </c>
      <c r="M138" s="269">
        <v>12</v>
      </c>
      <c r="N138" s="270" t="s">
        <v>511</v>
      </c>
      <c r="O138" s="270">
        <v>3</v>
      </c>
      <c r="P138" s="270">
        <v>1</v>
      </c>
      <c r="Q138" s="270">
        <v>1</v>
      </c>
      <c r="R138" s="436">
        <v>1</v>
      </c>
    </row>
    <row r="139" spans="1:48" s="155" customFormat="1" ht="16.5" customHeight="1" x14ac:dyDescent="0.25">
      <c r="A139" s="804" t="s">
        <v>413</v>
      </c>
      <c r="B139" s="549"/>
      <c r="C139" s="332">
        <f>C103+C106+C109+C128+C129+C130+C131+C135</f>
        <v>4832050</v>
      </c>
      <c r="D139" s="240"/>
      <c r="E139" s="241"/>
      <c r="F139" s="242"/>
      <c r="G139" s="242"/>
      <c r="H139" s="242"/>
      <c r="I139" s="235"/>
      <c r="J139" s="235"/>
      <c r="K139" s="235"/>
      <c r="L139" s="220"/>
      <c r="M139" s="269"/>
      <c r="N139" s="217"/>
      <c r="O139" s="217"/>
      <c r="P139" s="217"/>
      <c r="Q139" s="217"/>
      <c r="R139" s="805"/>
    </row>
    <row r="140" spans="1:48" s="155" customFormat="1" ht="24.75" customHeight="1" x14ac:dyDescent="0.3">
      <c r="A140" s="840" t="s">
        <v>568</v>
      </c>
      <c r="B140" s="223"/>
      <c r="C140" s="223"/>
      <c r="D140" s="223"/>
      <c r="E140" s="241"/>
      <c r="F140" s="223"/>
      <c r="G140" s="223"/>
      <c r="H140" s="223"/>
      <c r="I140" s="223"/>
      <c r="J140" s="223"/>
      <c r="K140" s="223"/>
      <c r="L140" s="223"/>
      <c r="M140" s="269"/>
      <c r="N140" s="221"/>
      <c r="O140" s="223"/>
      <c r="P140" s="223"/>
      <c r="Q140" s="223"/>
      <c r="R140" s="806"/>
    </row>
    <row r="141" spans="1:48" s="155" customFormat="1" ht="16.5" customHeight="1" x14ac:dyDescent="0.25">
      <c r="A141" s="765" t="s">
        <v>1</v>
      </c>
      <c r="B141" s="537" t="s">
        <v>2</v>
      </c>
      <c r="C141" s="537"/>
      <c r="D141" s="542" t="s">
        <v>3</v>
      </c>
      <c r="E141" s="542" t="s">
        <v>4</v>
      </c>
      <c r="F141" s="542" t="s">
        <v>5</v>
      </c>
      <c r="G141" s="542" t="s">
        <v>6</v>
      </c>
      <c r="H141" s="542" t="s">
        <v>7</v>
      </c>
      <c r="I141" s="542"/>
      <c r="J141" s="542"/>
      <c r="K141" s="542"/>
      <c r="L141" s="537" t="s">
        <v>8</v>
      </c>
      <c r="M141" s="537"/>
      <c r="N141" s="537"/>
      <c r="O141" s="537"/>
      <c r="P141" s="537"/>
      <c r="Q141" s="537"/>
      <c r="R141" s="788"/>
    </row>
    <row r="142" spans="1:48" s="155" customFormat="1" ht="16.5" customHeight="1" x14ac:dyDescent="0.25">
      <c r="A142" s="765"/>
      <c r="B142" s="537"/>
      <c r="C142" s="537"/>
      <c r="D142" s="542"/>
      <c r="E142" s="542"/>
      <c r="F142" s="542"/>
      <c r="G142" s="542"/>
      <c r="H142" s="423" t="s">
        <v>10</v>
      </c>
      <c r="I142" s="423" t="s">
        <v>11</v>
      </c>
      <c r="J142" s="423" t="s">
        <v>12</v>
      </c>
      <c r="K142" s="423" t="s">
        <v>13</v>
      </c>
      <c r="L142" s="537"/>
      <c r="M142" s="537"/>
      <c r="N142" s="537"/>
      <c r="O142" s="537"/>
      <c r="P142" s="537"/>
      <c r="Q142" s="537"/>
      <c r="R142" s="788"/>
    </row>
    <row r="143" spans="1:48" s="155" customFormat="1" ht="172.5" customHeight="1" x14ac:dyDescent="0.25">
      <c r="A143" s="789" t="s">
        <v>516</v>
      </c>
      <c r="B143" s="571" t="s">
        <v>518</v>
      </c>
      <c r="C143" s="571"/>
      <c r="D143" s="414" t="s">
        <v>527</v>
      </c>
      <c r="E143" s="414" t="s">
        <v>517</v>
      </c>
      <c r="F143" s="414"/>
      <c r="G143" s="414"/>
      <c r="H143" s="282">
        <v>1</v>
      </c>
      <c r="I143" s="282">
        <v>1</v>
      </c>
      <c r="J143" s="282">
        <v>1</v>
      </c>
      <c r="K143" s="263">
        <v>1</v>
      </c>
      <c r="L143" s="283">
        <f>+G147</f>
        <v>3185168</v>
      </c>
      <c r="M143" s="543"/>
      <c r="N143" s="543"/>
      <c r="O143" s="543"/>
      <c r="P143" s="543"/>
      <c r="Q143" s="543"/>
      <c r="R143" s="790"/>
    </row>
    <row r="144" spans="1:48" s="155" customFormat="1" ht="16.5" customHeight="1" thickBot="1" x14ac:dyDescent="0.35">
      <c r="A144" s="797"/>
      <c r="B144" s="205"/>
      <c r="C144" s="203"/>
      <c r="D144" s="203"/>
      <c r="E144" s="203"/>
      <c r="F144" s="203"/>
      <c r="G144" s="204"/>
      <c r="H144" s="197"/>
      <c r="I144" s="197"/>
      <c r="J144" s="197"/>
      <c r="K144" s="197"/>
      <c r="L144" s="196"/>
      <c r="M144" s="197"/>
      <c r="N144" s="197"/>
      <c r="O144" s="197"/>
      <c r="P144" s="197"/>
      <c r="Q144" s="197"/>
      <c r="R144" s="780"/>
    </row>
    <row r="145" spans="1:18" s="155" customFormat="1" ht="16.5" customHeight="1" thickTop="1" thickBot="1" x14ac:dyDescent="0.3">
      <c r="A145" s="586" t="s">
        <v>15</v>
      </c>
      <c r="B145" s="587"/>
      <c r="C145" s="590" t="s">
        <v>16</v>
      </c>
      <c r="D145" s="592" t="s">
        <v>17</v>
      </c>
      <c r="E145" s="531"/>
      <c r="F145" s="531"/>
      <c r="G145" s="531"/>
      <c r="H145" s="531" t="s">
        <v>18</v>
      </c>
      <c r="I145" s="531"/>
      <c r="J145" s="531"/>
      <c r="K145" s="531"/>
      <c r="L145" s="529" t="s">
        <v>19</v>
      </c>
      <c r="M145" s="531"/>
      <c r="N145" s="531"/>
      <c r="O145" s="531"/>
      <c r="P145" s="531"/>
      <c r="Q145" s="531"/>
      <c r="R145" s="531"/>
    </row>
    <row r="146" spans="1:18" s="155" customFormat="1" ht="36" customHeight="1" thickTop="1" thickBot="1" x14ac:dyDescent="0.3">
      <c r="A146" s="588"/>
      <c r="B146" s="589"/>
      <c r="C146" s="591"/>
      <c r="D146" s="333" t="s">
        <v>21</v>
      </c>
      <c r="E146" s="416" t="s">
        <v>22</v>
      </c>
      <c r="F146" s="416" t="s">
        <v>23</v>
      </c>
      <c r="G146" s="416" t="s">
        <v>24</v>
      </c>
      <c r="H146" s="416" t="s">
        <v>10</v>
      </c>
      <c r="I146" s="416" t="s">
        <v>11</v>
      </c>
      <c r="J146" s="416" t="s">
        <v>12</v>
      </c>
      <c r="K146" s="416" t="s">
        <v>13</v>
      </c>
      <c r="L146" s="530"/>
      <c r="M146" s="262" t="s">
        <v>25</v>
      </c>
      <c r="N146" s="262" t="s">
        <v>26</v>
      </c>
      <c r="O146" s="262" t="s">
        <v>27</v>
      </c>
      <c r="P146" s="262" t="s">
        <v>28</v>
      </c>
      <c r="Q146" s="262" t="s">
        <v>29</v>
      </c>
      <c r="R146" s="262" t="s">
        <v>30</v>
      </c>
    </row>
    <row r="147" spans="1:18" s="218" customFormat="1" ht="162" customHeight="1" x14ac:dyDescent="0.25">
      <c r="A147" s="594" t="s">
        <v>539</v>
      </c>
      <c r="B147" s="595"/>
      <c r="C147" s="334">
        <f>SUM(G147)</f>
        <v>3185168</v>
      </c>
      <c r="D147" s="335" t="s">
        <v>519</v>
      </c>
      <c r="E147" s="336">
        <v>1</v>
      </c>
      <c r="F147" s="337">
        <v>3185168</v>
      </c>
      <c r="G147" s="337">
        <f>+E147*F147</f>
        <v>3185168</v>
      </c>
      <c r="H147" s="337">
        <v>475000</v>
      </c>
      <c r="I147" s="337">
        <v>903390</v>
      </c>
      <c r="J147" s="337">
        <v>903390</v>
      </c>
      <c r="K147" s="337">
        <v>903388</v>
      </c>
      <c r="L147" s="344" t="s">
        <v>473</v>
      </c>
      <c r="M147" s="338">
        <v>12</v>
      </c>
      <c r="N147" s="338" t="s">
        <v>511</v>
      </c>
      <c r="O147" s="338">
        <v>2</v>
      </c>
      <c r="P147" s="339">
        <v>2</v>
      </c>
      <c r="Q147" s="338">
        <v>8</v>
      </c>
      <c r="R147" s="807">
        <v>7</v>
      </c>
    </row>
    <row r="148" spans="1:18" s="218" customFormat="1" ht="34.5" customHeight="1" x14ac:dyDescent="0.25">
      <c r="A148" s="808" t="s">
        <v>413</v>
      </c>
      <c r="B148" s="593"/>
      <c r="C148" s="343">
        <f>C147</f>
        <v>3185168</v>
      </c>
      <c r="D148" s="243"/>
      <c r="E148" s="244"/>
      <c r="F148" s="245"/>
      <c r="G148" s="245"/>
      <c r="H148" s="245"/>
      <c r="I148" s="245"/>
      <c r="J148" s="245"/>
      <c r="K148" s="245"/>
      <c r="L148" s="246"/>
      <c r="M148" s="247"/>
      <c r="N148" s="247"/>
      <c r="O148" s="247"/>
      <c r="P148" s="247"/>
      <c r="Q148" s="247"/>
      <c r="R148" s="809"/>
    </row>
    <row r="149" spans="1:18" ht="28.5" customHeight="1" thickBot="1" x14ac:dyDescent="0.3">
      <c r="A149" s="810" t="s">
        <v>564</v>
      </c>
      <c r="B149" s="811"/>
      <c r="C149" s="349">
        <f>+L143+L99+L78+L60+L49+L12</f>
        <v>13826818</v>
      </c>
      <c r="D149" s="812"/>
      <c r="E149" s="812"/>
      <c r="F149" s="812"/>
      <c r="G149" s="812"/>
      <c r="H149" s="812"/>
      <c r="I149" s="812"/>
      <c r="J149" s="812"/>
      <c r="K149" s="812"/>
      <c r="L149" s="812"/>
      <c r="M149" s="812"/>
      <c r="N149" s="812"/>
      <c r="O149" s="812"/>
      <c r="P149" s="812"/>
      <c r="Q149" s="812"/>
      <c r="R149" s="813"/>
    </row>
    <row r="150" spans="1:18" ht="15.75" thickTop="1" x14ac:dyDescent="0.25"/>
    <row r="151" spans="1:18" x14ac:dyDescent="0.25">
      <c r="F151" s="22"/>
    </row>
    <row r="153" spans="1:18" x14ac:dyDescent="0.25">
      <c r="I153" s="22"/>
      <c r="J153" s="22"/>
    </row>
  </sheetData>
  <sheetProtection formatCells="0" formatColumns="0" formatRows="0" insertColumns="0" insertRows="0" insertHyperlinks="0" deleteColumns="0" deleteRows="0" sort="0" autoFilter="0" pivotTables="0"/>
  <mergeCells count="157">
    <mergeCell ref="M143:R143"/>
    <mergeCell ref="A145:B146"/>
    <mergeCell ref="C145:C146"/>
    <mergeCell ref="D145:G145"/>
    <mergeCell ref="H145:K145"/>
    <mergeCell ref="L145:L146"/>
    <mergeCell ref="M145:R145"/>
    <mergeCell ref="A148:B148"/>
    <mergeCell ref="A149:B149"/>
    <mergeCell ref="A147:B147"/>
    <mergeCell ref="B143:C143"/>
    <mergeCell ref="A85:B87"/>
    <mergeCell ref="G47:G48"/>
    <mergeCell ref="H47:K47"/>
    <mergeCell ref="A53:B53"/>
    <mergeCell ref="A55:B55"/>
    <mergeCell ref="L47:L48"/>
    <mergeCell ref="A80:B81"/>
    <mergeCell ref="C80:C81"/>
    <mergeCell ref="A88:B90"/>
    <mergeCell ref="B47:C48"/>
    <mergeCell ref="D47:D48"/>
    <mergeCell ref="D62:G62"/>
    <mergeCell ref="H62:K62"/>
    <mergeCell ref="L62:L63"/>
    <mergeCell ref="A58:A59"/>
    <mergeCell ref="E47:E48"/>
    <mergeCell ref="F47:F48"/>
    <mergeCell ref="C135:C138"/>
    <mergeCell ref="C131:C134"/>
    <mergeCell ref="A97:A98"/>
    <mergeCell ref="A45:B45"/>
    <mergeCell ref="L58:L59"/>
    <mergeCell ref="C69:C70"/>
    <mergeCell ref="A47:A48"/>
    <mergeCell ref="C109:C127"/>
    <mergeCell ref="A128:B128"/>
    <mergeCell ref="A129:B129"/>
    <mergeCell ref="A130:B130"/>
    <mergeCell ref="C71:C73"/>
    <mergeCell ref="A71:B73"/>
    <mergeCell ref="A109:B127"/>
    <mergeCell ref="A94:B94"/>
    <mergeCell ref="B78:C78"/>
    <mergeCell ref="C101:C102"/>
    <mergeCell ref="A82:B84"/>
    <mergeCell ref="A95:B95"/>
    <mergeCell ref="C88:C90"/>
    <mergeCell ref="C85:C87"/>
    <mergeCell ref="A91:B93"/>
    <mergeCell ref="C91:C93"/>
    <mergeCell ref="B99:C99"/>
    <mergeCell ref="B5:D5"/>
    <mergeCell ref="D58:D59"/>
    <mergeCell ref="D101:G101"/>
    <mergeCell ref="G5:I5"/>
    <mergeCell ref="B6:D6"/>
    <mergeCell ref="G6:I6"/>
    <mergeCell ref="A7:C7"/>
    <mergeCell ref="A8:B8"/>
    <mergeCell ref="H58:K58"/>
    <mergeCell ref="A35:B40"/>
    <mergeCell ref="C35:C40"/>
    <mergeCell ref="A30:B34"/>
    <mergeCell ref="C30:C34"/>
    <mergeCell ref="A41:B44"/>
    <mergeCell ref="C41:C44"/>
    <mergeCell ref="A64:B68"/>
    <mergeCell ref="A16:B16"/>
    <mergeCell ref="C64:C68"/>
    <mergeCell ref="A69:B70"/>
    <mergeCell ref="A18:B29"/>
    <mergeCell ref="C18:C29"/>
    <mergeCell ref="A74:B74"/>
    <mergeCell ref="A17:B17"/>
    <mergeCell ref="A56:B56"/>
    <mergeCell ref="M60:R60"/>
    <mergeCell ref="A62:B63"/>
    <mergeCell ref="M141:R142"/>
    <mergeCell ref="D97:D98"/>
    <mergeCell ref="E97:E98"/>
    <mergeCell ref="F97:F98"/>
    <mergeCell ref="G97:G98"/>
    <mergeCell ref="H97:K97"/>
    <mergeCell ref="L97:L98"/>
    <mergeCell ref="A106:B108"/>
    <mergeCell ref="A141:A142"/>
    <mergeCell ref="B141:C142"/>
    <mergeCell ref="D141:D142"/>
    <mergeCell ref="E141:E142"/>
    <mergeCell ref="F141:F142"/>
    <mergeCell ref="G141:G142"/>
    <mergeCell ref="H141:K141"/>
    <mergeCell ref="L141:L142"/>
    <mergeCell ref="A135:B138"/>
    <mergeCell ref="A131:B134"/>
    <mergeCell ref="C106:C108"/>
    <mergeCell ref="A139:B139"/>
    <mergeCell ref="A103:B105"/>
    <mergeCell ref="C103:C105"/>
    <mergeCell ref="F76:F77"/>
    <mergeCell ref="G76:G77"/>
    <mergeCell ref="H76:K76"/>
    <mergeCell ref="L76:L77"/>
    <mergeCell ref="M76:R77"/>
    <mergeCell ref="M58:R59"/>
    <mergeCell ref="B60:C60"/>
    <mergeCell ref="M10:R11"/>
    <mergeCell ref="B12:C12"/>
    <mergeCell ref="M12:R12"/>
    <mergeCell ref="A14:B15"/>
    <mergeCell ref="C14:C15"/>
    <mergeCell ref="D14:G14"/>
    <mergeCell ref="H14:K14"/>
    <mergeCell ref="L14:L15"/>
    <mergeCell ref="A10:A11"/>
    <mergeCell ref="B10:C11"/>
    <mergeCell ref="D10:D11"/>
    <mergeCell ref="E10:E11"/>
    <mergeCell ref="F10:F11"/>
    <mergeCell ref="G10:G11"/>
    <mergeCell ref="M14:R14"/>
    <mergeCell ref="H10:K10"/>
    <mergeCell ref="L10:L11"/>
    <mergeCell ref="M47:R48"/>
    <mergeCell ref="B49:C49"/>
    <mergeCell ref="M49:R49"/>
    <mergeCell ref="A51:B52"/>
    <mergeCell ref="C51:C52"/>
    <mergeCell ref="D51:G51"/>
    <mergeCell ref="H51:K51"/>
    <mergeCell ref="L51:L52"/>
    <mergeCell ref="M51:R51"/>
    <mergeCell ref="B97:C98"/>
    <mergeCell ref="A101:B102"/>
    <mergeCell ref="A76:A77"/>
    <mergeCell ref="B76:C77"/>
    <mergeCell ref="A54:B54"/>
    <mergeCell ref="C82:C84"/>
    <mergeCell ref="C62:C63"/>
    <mergeCell ref="M80:R80"/>
    <mergeCell ref="D80:G80"/>
    <mergeCell ref="H80:K80"/>
    <mergeCell ref="L80:L81"/>
    <mergeCell ref="H101:K101"/>
    <mergeCell ref="L101:L102"/>
    <mergeCell ref="M101:R101"/>
    <mergeCell ref="M97:R98"/>
    <mergeCell ref="M99:R99"/>
    <mergeCell ref="M78:R78"/>
    <mergeCell ref="B58:C59"/>
    <mergeCell ref="E58:E59"/>
    <mergeCell ref="M62:R62"/>
    <mergeCell ref="F58:F59"/>
    <mergeCell ref="G58:G59"/>
    <mergeCell ref="D76:D77"/>
    <mergeCell ref="E76:E77"/>
  </mergeCells>
  <pageMargins left="0.51181102362204722" right="0.51181102362204722" top="0.55118110236220474" bottom="0.55118110236220474" header="0.31496062992125984" footer="0.31496062992125984"/>
  <pageSetup paperSize="5" scale="57" fitToWidth="20" fitToHeight="20" orientation="landscape" r:id="rId1"/>
  <rowBreaks count="4" manualBreakCount="4">
    <brk id="34" max="17" man="1"/>
    <brk id="60" max="17" man="1"/>
    <brk id="95" max="17" man="1"/>
    <brk id="139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7"/>
  <sheetViews>
    <sheetView view="pageBreakPreview" topLeftCell="A69" zoomScaleNormal="100" zoomScaleSheetLayoutView="100" workbookViewId="0">
      <selection activeCell="C63" sqref="C63"/>
    </sheetView>
  </sheetViews>
  <sheetFormatPr baseColWidth="10" defaultColWidth="11.5703125" defaultRowHeight="15" x14ac:dyDescent="0.25"/>
  <cols>
    <col min="1" max="2" width="28.85546875" customWidth="1"/>
    <col min="3" max="3" width="42.42578125" customWidth="1"/>
    <col min="4" max="4" width="24" customWidth="1"/>
    <col min="5" max="5" width="16.42578125" customWidth="1"/>
    <col min="6" max="6" width="12.7109375" bestFit="1" customWidth="1"/>
  </cols>
  <sheetData>
    <row r="1" spans="1:13" ht="14.25" customHeight="1" x14ac:dyDescent="0.25">
      <c r="A1" s="670" t="s">
        <v>45</v>
      </c>
      <c r="B1" s="670"/>
      <c r="C1" s="670"/>
      <c r="D1" s="670"/>
      <c r="E1" s="670"/>
    </row>
    <row r="2" spans="1:13" ht="18" x14ac:dyDescent="0.25">
      <c r="A2" s="670" t="s">
        <v>46</v>
      </c>
      <c r="B2" s="670"/>
      <c r="C2" s="670"/>
      <c r="D2" s="670"/>
      <c r="E2" s="670"/>
      <c r="F2" s="12"/>
      <c r="G2" s="12"/>
      <c r="H2" s="12"/>
      <c r="I2" s="12"/>
      <c r="J2" s="12"/>
      <c r="K2" s="12"/>
      <c r="L2" s="12"/>
      <c r="M2" s="12"/>
    </row>
    <row r="3" spans="1:13" ht="18" x14ac:dyDescent="0.25">
      <c r="A3" s="670" t="s">
        <v>47</v>
      </c>
      <c r="B3" s="670"/>
      <c r="C3" s="670"/>
      <c r="D3" s="670"/>
      <c r="E3" s="670"/>
      <c r="F3" s="12"/>
      <c r="G3" s="12"/>
      <c r="H3" s="12"/>
      <c r="I3" s="12"/>
      <c r="J3" s="12"/>
      <c r="K3" s="12"/>
      <c r="L3" s="12"/>
      <c r="M3" s="12"/>
    </row>
    <row r="4" spans="1:13" ht="18" x14ac:dyDescent="0.25">
      <c r="A4" s="670" t="s">
        <v>48</v>
      </c>
      <c r="B4" s="670"/>
      <c r="C4" s="670"/>
      <c r="D4" s="670"/>
      <c r="E4" s="670"/>
      <c r="F4" s="12"/>
      <c r="G4" s="12"/>
      <c r="H4" s="12"/>
      <c r="I4" s="12"/>
      <c r="J4" s="12"/>
      <c r="K4" s="12"/>
      <c r="L4" s="12"/>
      <c r="M4" s="12"/>
    </row>
    <row r="5" spans="1:13" ht="18" x14ac:dyDescent="0.25">
      <c r="A5" s="670" t="s">
        <v>49</v>
      </c>
      <c r="B5" s="670"/>
      <c r="C5" s="670"/>
      <c r="D5" s="670"/>
      <c r="E5" s="670"/>
      <c r="F5" s="12"/>
      <c r="G5" s="12"/>
      <c r="H5" s="12"/>
      <c r="I5" s="12"/>
      <c r="J5" s="12"/>
      <c r="K5" s="12"/>
      <c r="L5" s="12"/>
      <c r="M5" s="12"/>
    </row>
    <row r="6" spans="1:13" ht="18.75" thickBot="1" x14ac:dyDescent="0.3">
      <c r="A6" s="670" t="s">
        <v>50</v>
      </c>
      <c r="B6" s="670"/>
      <c r="C6" s="670"/>
      <c r="D6" s="670"/>
      <c r="E6" s="670"/>
      <c r="F6" s="12"/>
      <c r="G6" s="12"/>
      <c r="H6" s="12"/>
      <c r="I6" s="12"/>
      <c r="J6" s="12"/>
      <c r="K6" s="12"/>
      <c r="L6" s="12"/>
      <c r="M6" s="12"/>
    </row>
    <row r="7" spans="1:13" s="14" customFormat="1" ht="15.75" thickBot="1" x14ac:dyDescent="0.3">
      <c r="A7" s="667" t="s">
        <v>51</v>
      </c>
      <c r="B7" s="667"/>
      <c r="C7" s="667"/>
      <c r="D7" s="667"/>
      <c r="E7" s="667"/>
      <c r="F7" s="13"/>
      <c r="G7" s="13"/>
      <c r="H7" s="13"/>
      <c r="I7" s="13"/>
      <c r="J7" s="13"/>
      <c r="K7" s="13"/>
      <c r="L7" s="13"/>
      <c r="M7" s="13"/>
    </row>
    <row r="8" spans="1:13" ht="16.5" customHeight="1" x14ac:dyDescent="0.25">
      <c r="A8" s="642" t="s">
        <v>52</v>
      </c>
      <c r="B8" s="644" t="s">
        <v>53</v>
      </c>
      <c r="C8" s="646" t="s">
        <v>54</v>
      </c>
      <c r="D8" s="644" t="s">
        <v>55</v>
      </c>
      <c r="E8" s="615" t="s">
        <v>56</v>
      </c>
    </row>
    <row r="9" spans="1:13" ht="16.5" customHeight="1" x14ac:dyDescent="0.25">
      <c r="A9" s="643"/>
      <c r="B9" s="645"/>
      <c r="C9" s="647"/>
      <c r="D9" s="645"/>
      <c r="E9" s="616"/>
    </row>
    <row r="10" spans="1:13" ht="69" customHeight="1" x14ac:dyDescent="0.25">
      <c r="A10" s="668" t="s">
        <v>57</v>
      </c>
      <c r="B10" s="669" t="s">
        <v>58</v>
      </c>
      <c r="C10" s="15" t="s">
        <v>59</v>
      </c>
      <c r="D10" s="16">
        <v>2600000</v>
      </c>
      <c r="E10" s="17" t="s">
        <v>60</v>
      </c>
    </row>
    <row r="11" spans="1:13" ht="33" customHeight="1" x14ac:dyDescent="0.25">
      <c r="A11" s="668"/>
      <c r="B11" s="669"/>
      <c r="C11" s="15" t="s">
        <v>61</v>
      </c>
      <c r="D11" s="16">
        <v>15500000</v>
      </c>
      <c r="E11" s="17" t="s">
        <v>62</v>
      </c>
    </row>
    <row r="12" spans="1:13" ht="39.75" customHeight="1" x14ac:dyDescent="0.25">
      <c r="A12" s="668"/>
      <c r="B12" s="669"/>
      <c r="C12" s="15" t="s">
        <v>63</v>
      </c>
      <c r="D12" s="16">
        <v>12800000</v>
      </c>
      <c r="E12" s="17" t="s">
        <v>62</v>
      </c>
    </row>
    <row r="13" spans="1:13" ht="37.5" customHeight="1" x14ac:dyDescent="0.25">
      <c r="A13" s="668"/>
      <c r="B13" s="669"/>
      <c r="C13" s="15" t="s">
        <v>64</v>
      </c>
      <c r="D13" s="16">
        <v>2945000</v>
      </c>
      <c r="E13" s="18" t="s">
        <v>65</v>
      </c>
    </row>
    <row r="14" spans="1:13" ht="38.25" customHeight="1" x14ac:dyDescent="0.25">
      <c r="A14" s="668"/>
      <c r="B14" s="669"/>
      <c r="C14" s="15" t="s">
        <v>66</v>
      </c>
      <c r="D14" s="16">
        <v>4920000</v>
      </c>
      <c r="E14" s="17" t="s">
        <v>62</v>
      </c>
    </row>
    <row r="15" spans="1:13" ht="45" customHeight="1" x14ac:dyDescent="0.25">
      <c r="A15" s="668"/>
      <c r="B15" s="669"/>
      <c r="C15" s="15" t="s">
        <v>67</v>
      </c>
      <c r="D15" s="16">
        <v>3700000</v>
      </c>
      <c r="E15" s="19" t="s">
        <v>68</v>
      </c>
    </row>
    <row r="16" spans="1:13" ht="58.5" customHeight="1" x14ac:dyDescent="0.25">
      <c r="A16" s="668"/>
      <c r="B16" s="669"/>
      <c r="C16" s="15" t="s">
        <v>69</v>
      </c>
      <c r="D16" s="16">
        <v>3500000</v>
      </c>
      <c r="E16" s="17" t="s">
        <v>70</v>
      </c>
    </row>
    <row r="17" spans="1:6" ht="34.5" customHeight="1" x14ac:dyDescent="0.25">
      <c r="A17" s="668"/>
      <c r="B17" s="619" t="s">
        <v>71</v>
      </c>
      <c r="C17" s="20" t="s">
        <v>72</v>
      </c>
      <c r="D17" s="16">
        <v>1190250</v>
      </c>
      <c r="E17" s="21" t="s">
        <v>73</v>
      </c>
    </row>
    <row r="18" spans="1:6" ht="36" customHeight="1" x14ac:dyDescent="0.25">
      <c r="A18" s="668"/>
      <c r="B18" s="619"/>
      <c r="C18" s="20" t="s">
        <v>74</v>
      </c>
      <c r="D18" s="16">
        <v>1765000</v>
      </c>
      <c r="E18" s="21" t="s">
        <v>73</v>
      </c>
    </row>
    <row r="19" spans="1:6" ht="31.5" customHeight="1" x14ac:dyDescent="0.25">
      <c r="A19" s="668"/>
      <c r="B19" s="619"/>
      <c r="C19" s="20" t="s">
        <v>75</v>
      </c>
      <c r="D19" s="16">
        <v>12166750</v>
      </c>
      <c r="E19" s="21" t="s">
        <v>73</v>
      </c>
    </row>
    <row r="20" spans="1:6" ht="36" customHeight="1" x14ac:dyDescent="0.25">
      <c r="A20" s="668"/>
      <c r="B20" s="619"/>
      <c r="C20" s="20" t="s">
        <v>76</v>
      </c>
      <c r="D20" s="16">
        <v>125000</v>
      </c>
      <c r="E20" s="21" t="s">
        <v>73</v>
      </c>
    </row>
    <row r="21" spans="1:6" ht="37.5" customHeight="1" x14ac:dyDescent="0.25">
      <c r="A21" s="668"/>
      <c r="B21" s="619"/>
      <c r="C21" s="20" t="s">
        <v>77</v>
      </c>
      <c r="D21" s="16">
        <v>220000</v>
      </c>
      <c r="E21" s="18" t="s">
        <v>73</v>
      </c>
    </row>
    <row r="22" spans="1:6" ht="31.5" customHeight="1" x14ac:dyDescent="0.25">
      <c r="A22" s="668"/>
      <c r="B22" s="619"/>
      <c r="C22" s="20" t="s">
        <v>78</v>
      </c>
      <c r="D22" s="16">
        <v>96300847</v>
      </c>
      <c r="E22" s="18" t="s">
        <v>73</v>
      </c>
      <c r="F22" s="22"/>
    </row>
    <row r="23" spans="1:6" ht="38.25" customHeight="1" x14ac:dyDescent="0.25">
      <c r="A23" s="668" t="s">
        <v>79</v>
      </c>
      <c r="B23" s="619" t="s">
        <v>80</v>
      </c>
      <c r="C23" s="20" t="s">
        <v>81</v>
      </c>
      <c r="D23" s="16">
        <v>10275000</v>
      </c>
      <c r="E23" s="23" t="s">
        <v>82</v>
      </c>
    </row>
    <row r="24" spans="1:6" ht="57" customHeight="1" x14ac:dyDescent="0.25">
      <c r="A24" s="668"/>
      <c r="B24" s="619"/>
      <c r="C24" s="20" t="s">
        <v>83</v>
      </c>
      <c r="D24" s="16">
        <v>1640000</v>
      </c>
      <c r="E24" s="23" t="s">
        <v>82</v>
      </c>
    </row>
    <row r="25" spans="1:6" ht="36" customHeight="1" x14ac:dyDescent="0.25">
      <c r="A25" s="668"/>
      <c r="B25" s="619"/>
      <c r="C25" s="20" t="s">
        <v>84</v>
      </c>
      <c r="D25" s="16">
        <v>9500000</v>
      </c>
      <c r="E25" s="23" t="s">
        <v>82</v>
      </c>
    </row>
    <row r="26" spans="1:6" ht="46.5" customHeight="1" x14ac:dyDescent="0.25">
      <c r="A26" s="668"/>
      <c r="B26" s="619"/>
      <c r="C26" s="20" t="s">
        <v>85</v>
      </c>
      <c r="D26" s="16">
        <v>15665000</v>
      </c>
      <c r="E26" s="23" t="s">
        <v>82</v>
      </c>
    </row>
    <row r="27" spans="1:6" ht="51" customHeight="1" x14ac:dyDescent="0.25">
      <c r="A27" s="668"/>
      <c r="B27" s="619"/>
      <c r="C27" s="20" t="s">
        <v>86</v>
      </c>
      <c r="D27" s="16">
        <v>14620000</v>
      </c>
      <c r="E27" s="23" t="s">
        <v>82</v>
      </c>
    </row>
    <row r="28" spans="1:6" ht="65.25" customHeight="1" x14ac:dyDescent="0.25">
      <c r="A28" s="668"/>
      <c r="B28" s="619"/>
      <c r="C28" s="20" t="s">
        <v>87</v>
      </c>
      <c r="D28" s="16">
        <v>21895000</v>
      </c>
      <c r="E28" s="23" t="s">
        <v>88</v>
      </c>
    </row>
    <row r="29" spans="1:6" ht="42.75" customHeight="1" x14ac:dyDescent="0.25">
      <c r="A29" s="668"/>
      <c r="B29" s="24" t="s">
        <v>89</v>
      </c>
      <c r="C29" s="20" t="s">
        <v>90</v>
      </c>
      <c r="D29" s="16">
        <v>35500000</v>
      </c>
      <c r="E29" s="19" t="s">
        <v>68</v>
      </c>
    </row>
    <row r="30" spans="1:6" ht="21.75" customHeight="1" x14ac:dyDescent="0.25">
      <c r="A30" s="25"/>
      <c r="B30" s="24"/>
      <c r="C30" s="20"/>
      <c r="D30" s="16"/>
      <c r="E30" s="21"/>
    </row>
    <row r="31" spans="1:6" ht="27.75" customHeight="1" thickBot="1" x14ac:dyDescent="0.3">
      <c r="A31" s="665" t="s">
        <v>91</v>
      </c>
      <c r="B31" s="666"/>
      <c r="C31" s="26" t="s">
        <v>92</v>
      </c>
      <c r="D31" s="27">
        <f>SUM(D10:D30)</f>
        <v>266827847</v>
      </c>
      <c r="E31" s="28"/>
    </row>
    <row r="32" spans="1:6" ht="15.75" thickTop="1" x14ac:dyDescent="0.25">
      <c r="D32" s="29" t="e">
        <f>+D31+#REF!+#REF!+#REF!</f>
        <v>#REF!</v>
      </c>
      <c r="E32" s="22"/>
    </row>
    <row r="33" spans="1:5" ht="15.75" thickBot="1" x14ac:dyDescent="0.3">
      <c r="A33" s="664" t="s">
        <v>93</v>
      </c>
      <c r="B33" s="664"/>
      <c r="C33" s="664"/>
      <c r="D33" s="664"/>
      <c r="E33" s="664"/>
    </row>
    <row r="34" spans="1:5" x14ac:dyDescent="0.25">
      <c r="A34" s="611" t="s">
        <v>52</v>
      </c>
      <c r="B34" s="611" t="s">
        <v>53</v>
      </c>
      <c r="C34" s="613" t="s">
        <v>54</v>
      </c>
      <c r="D34" s="611" t="s">
        <v>55</v>
      </c>
      <c r="E34" s="611" t="s">
        <v>56</v>
      </c>
    </row>
    <row r="35" spans="1:5" ht="15.75" thickBot="1" x14ac:dyDescent="0.3">
      <c r="A35" s="612"/>
      <c r="B35" s="612"/>
      <c r="C35" s="614"/>
      <c r="D35" s="612"/>
      <c r="E35" s="612"/>
    </row>
    <row r="36" spans="1:5" ht="42.75" x14ac:dyDescent="0.25">
      <c r="A36" s="648" t="s">
        <v>94</v>
      </c>
      <c r="B36" s="651" t="s">
        <v>95</v>
      </c>
      <c r="C36" s="30" t="s">
        <v>96</v>
      </c>
      <c r="D36" s="31">
        <v>3600000</v>
      </c>
      <c r="E36" s="654" t="s">
        <v>97</v>
      </c>
    </row>
    <row r="37" spans="1:5" ht="60" x14ac:dyDescent="0.25">
      <c r="A37" s="649"/>
      <c r="B37" s="652"/>
      <c r="C37" s="32" t="s">
        <v>98</v>
      </c>
      <c r="D37" s="33">
        <v>44000000</v>
      </c>
      <c r="E37" s="602"/>
    </row>
    <row r="38" spans="1:5" ht="57" x14ac:dyDescent="0.25">
      <c r="A38" s="649"/>
      <c r="B38" s="653"/>
      <c r="C38" s="34" t="s">
        <v>99</v>
      </c>
      <c r="D38" s="33">
        <v>2000000</v>
      </c>
      <c r="E38" s="602"/>
    </row>
    <row r="39" spans="1:5" ht="45" x14ac:dyDescent="0.25">
      <c r="A39" s="649"/>
      <c r="B39" s="655" t="s">
        <v>100</v>
      </c>
      <c r="C39" s="35" t="s">
        <v>101</v>
      </c>
      <c r="D39" s="33">
        <v>7385000</v>
      </c>
      <c r="E39" s="602" t="s">
        <v>97</v>
      </c>
    </row>
    <row r="40" spans="1:5" ht="30" x14ac:dyDescent="0.25">
      <c r="A40" s="649"/>
      <c r="B40" s="656"/>
      <c r="C40" s="36" t="s">
        <v>102</v>
      </c>
      <c r="D40" s="33">
        <v>5200000</v>
      </c>
      <c r="E40" s="602"/>
    </row>
    <row r="41" spans="1:5" ht="30" x14ac:dyDescent="0.25">
      <c r="A41" s="649"/>
      <c r="B41" s="656"/>
      <c r="C41" s="37" t="s">
        <v>103</v>
      </c>
      <c r="D41" s="33">
        <v>15000000</v>
      </c>
      <c r="E41" s="19" t="s">
        <v>104</v>
      </c>
    </row>
    <row r="42" spans="1:5" ht="120" x14ac:dyDescent="0.25">
      <c r="A42" s="649"/>
      <c r="B42" s="38" t="s">
        <v>105</v>
      </c>
      <c r="C42" s="39" t="s">
        <v>106</v>
      </c>
      <c r="D42" s="33">
        <v>2650000</v>
      </c>
      <c r="E42" s="19" t="s">
        <v>97</v>
      </c>
    </row>
    <row r="43" spans="1:5" ht="42.75" x14ac:dyDescent="0.25">
      <c r="A43" s="649"/>
      <c r="B43" s="657" t="s">
        <v>107</v>
      </c>
      <c r="C43" s="40" t="s">
        <v>108</v>
      </c>
      <c r="D43" s="33">
        <v>4680000</v>
      </c>
      <c r="E43" s="602" t="s">
        <v>44</v>
      </c>
    </row>
    <row r="44" spans="1:5" x14ac:dyDescent="0.25">
      <c r="A44" s="649"/>
      <c r="B44" s="658"/>
      <c r="C44" s="41" t="s">
        <v>109</v>
      </c>
      <c r="D44" s="33">
        <v>4783194</v>
      </c>
      <c r="E44" s="602"/>
    </row>
    <row r="45" spans="1:5" ht="28.5" x14ac:dyDescent="0.25">
      <c r="A45" s="649"/>
      <c r="B45" s="659"/>
      <c r="C45" s="42" t="s">
        <v>110</v>
      </c>
      <c r="D45" s="33">
        <v>15253600</v>
      </c>
      <c r="E45" s="602"/>
    </row>
    <row r="46" spans="1:5" ht="42.75" x14ac:dyDescent="0.25">
      <c r="A46" s="649"/>
      <c r="B46" s="660" t="s">
        <v>111</v>
      </c>
      <c r="C46" s="172" t="s">
        <v>112</v>
      </c>
      <c r="D46" s="33">
        <v>6675000</v>
      </c>
      <c r="E46" s="663" t="s">
        <v>42</v>
      </c>
    </row>
    <row r="47" spans="1:5" ht="28.5" x14ac:dyDescent="0.25">
      <c r="A47" s="649"/>
      <c r="B47" s="661"/>
      <c r="C47" s="172" t="s">
        <v>113</v>
      </c>
      <c r="D47" s="33">
        <v>4587500</v>
      </c>
      <c r="E47" s="663"/>
    </row>
    <row r="48" spans="1:5" ht="23.25" customHeight="1" x14ac:dyDescent="0.25">
      <c r="A48" s="649"/>
      <c r="B48" s="661"/>
      <c r="C48" s="173" t="s">
        <v>114</v>
      </c>
      <c r="D48" s="33">
        <v>1568000</v>
      </c>
      <c r="E48" s="663"/>
    </row>
    <row r="49" spans="1:5" ht="45" x14ac:dyDescent="0.25">
      <c r="A49" s="650"/>
      <c r="B49" s="662"/>
      <c r="C49" s="43" t="s">
        <v>115</v>
      </c>
      <c r="D49" s="33">
        <v>1050000</v>
      </c>
      <c r="E49" s="44" t="s">
        <v>116</v>
      </c>
    </row>
    <row r="50" spans="1:5" ht="57" x14ac:dyDescent="0.25">
      <c r="A50" s="633"/>
      <c r="B50" s="635" t="s">
        <v>117</v>
      </c>
      <c r="C50" s="45" t="s">
        <v>118</v>
      </c>
      <c r="D50" s="46">
        <v>4500000</v>
      </c>
      <c r="E50" s="637" t="s">
        <v>82</v>
      </c>
    </row>
    <row r="51" spans="1:5" ht="42.75" x14ac:dyDescent="0.25">
      <c r="A51" s="634"/>
      <c r="B51" s="636"/>
      <c r="C51" s="45" t="s">
        <v>119</v>
      </c>
      <c r="D51" s="46">
        <v>1200000</v>
      </c>
      <c r="E51" s="637"/>
    </row>
    <row r="52" spans="1:5" ht="29.25" thickBot="1" x14ac:dyDescent="0.3">
      <c r="A52" s="625"/>
      <c r="B52" s="627"/>
      <c r="C52" s="45" t="s">
        <v>120</v>
      </c>
      <c r="D52" s="46">
        <v>1650000</v>
      </c>
      <c r="E52" s="638"/>
    </row>
    <row r="53" spans="1:5" ht="16.5" thickTop="1" thickBot="1" x14ac:dyDescent="0.3">
      <c r="A53" s="639" t="s">
        <v>121</v>
      </c>
      <c r="B53" s="640"/>
      <c r="C53" s="47" t="s">
        <v>92</v>
      </c>
      <c r="D53" s="48">
        <f>SUM(D36:D52)</f>
        <v>125782294</v>
      </c>
      <c r="E53" s="49"/>
    </row>
    <row r="55" spans="1:5" ht="16.5" thickBot="1" x14ac:dyDescent="0.3">
      <c r="A55" s="641" t="s">
        <v>122</v>
      </c>
      <c r="B55" s="641"/>
      <c r="C55" s="641"/>
      <c r="D55" s="641"/>
      <c r="E55" s="641"/>
    </row>
    <row r="56" spans="1:5" x14ac:dyDescent="0.25">
      <c r="A56" s="642" t="s">
        <v>52</v>
      </c>
      <c r="B56" s="644" t="s">
        <v>53</v>
      </c>
      <c r="C56" s="646" t="s">
        <v>54</v>
      </c>
      <c r="D56" s="644" t="s">
        <v>55</v>
      </c>
      <c r="E56" s="615" t="s">
        <v>56</v>
      </c>
    </row>
    <row r="57" spans="1:5" x14ac:dyDescent="0.25">
      <c r="A57" s="643"/>
      <c r="B57" s="645"/>
      <c r="C57" s="647"/>
      <c r="D57" s="645"/>
      <c r="E57" s="616"/>
    </row>
    <row r="58" spans="1:5" ht="28.5" x14ac:dyDescent="0.25">
      <c r="A58" s="617" t="s">
        <v>123</v>
      </c>
      <c r="B58" s="619" t="s">
        <v>124</v>
      </c>
      <c r="C58" s="50" t="s">
        <v>125</v>
      </c>
      <c r="D58" s="16">
        <v>1500000</v>
      </c>
      <c r="E58" s="620" t="s">
        <v>126</v>
      </c>
    </row>
    <row r="59" spans="1:5" ht="28.5" x14ac:dyDescent="0.25">
      <c r="A59" s="617"/>
      <c r="B59" s="619"/>
      <c r="C59" s="50" t="s">
        <v>127</v>
      </c>
      <c r="D59" s="16">
        <v>3500000</v>
      </c>
      <c r="E59" s="621"/>
    </row>
    <row r="60" spans="1:5" ht="75" x14ac:dyDescent="0.25">
      <c r="A60" s="617"/>
      <c r="B60" s="619"/>
      <c r="C60" s="51" t="s">
        <v>128</v>
      </c>
      <c r="D60" s="16">
        <v>27250188</v>
      </c>
      <c r="E60" s="17" t="s">
        <v>129</v>
      </c>
    </row>
    <row r="61" spans="1:5" ht="60" x14ac:dyDescent="0.25">
      <c r="A61" s="617"/>
      <c r="B61" s="619"/>
      <c r="C61" s="50" t="s">
        <v>130</v>
      </c>
      <c r="D61" s="16">
        <v>16850770</v>
      </c>
      <c r="E61" s="17" t="s">
        <v>131</v>
      </c>
    </row>
    <row r="62" spans="1:5" ht="30" x14ac:dyDescent="0.25">
      <c r="A62" s="617"/>
      <c r="B62" s="619"/>
      <c r="C62" s="51" t="s">
        <v>132</v>
      </c>
      <c r="D62" s="16">
        <v>1800000</v>
      </c>
      <c r="E62" s="17" t="s">
        <v>62</v>
      </c>
    </row>
    <row r="63" spans="1:5" ht="75" x14ac:dyDescent="0.25">
      <c r="A63" s="617"/>
      <c r="B63" s="622" t="s">
        <v>133</v>
      </c>
      <c r="C63" s="174" t="s">
        <v>134</v>
      </c>
      <c r="D63" s="16">
        <v>88700000</v>
      </c>
      <c r="E63" s="17" t="s">
        <v>135</v>
      </c>
    </row>
    <row r="64" spans="1:5" ht="75" x14ac:dyDescent="0.25">
      <c r="A64" s="617"/>
      <c r="B64" s="622"/>
      <c r="C64" s="175" t="s">
        <v>136</v>
      </c>
      <c r="D64" s="16">
        <v>17800000</v>
      </c>
      <c r="E64" s="17" t="s">
        <v>135</v>
      </c>
    </row>
    <row r="65" spans="1:5" ht="57" x14ac:dyDescent="0.25">
      <c r="A65" s="617"/>
      <c r="B65" s="623" t="s">
        <v>137</v>
      </c>
      <c r="C65" s="52" t="s">
        <v>138</v>
      </c>
      <c r="D65" s="16">
        <v>48943591.200000003</v>
      </c>
      <c r="E65" s="23" t="s">
        <v>139</v>
      </c>
    </row>
    <row r="66" spans="1:5" ht="42.75" x14ac:dyDescent="0.25">
      <c r="A66" s="617"/>
      <c r="B66" s="623"/>
      <c r="C66" s="50" t="s">
        <v>140</v>
      </c>
      <c r="D66" s="16">
        <v>46479704</v>
      </c>
      <c r="E66" s="23" t="s">
        <v>141</v>
      </c>
    </row>
    <row r="67" spans="1:5" ht="90" x14ac:dyDescent="0.25">
      <c r="A67" s="617"/>
      <c r="B67" s="623"/>
      <c r="C67" s="50" t="s">
        <v>142</v>
      </c>
      <c r="D67" s="16">
        <v>23779650</v>
      </c>
      <c r="E67" s="23" t="s">
        <v>143</v>
      </c>
    </row>
    <row r="68" spans="1:5" ht="90.75" thickBot="1" x14ac:dyDescent="0.3">
      <c r="A68" s="618"/>
      <c r="B68" s="624"/>
      <c r="C68" s="53" t="s">
        <v>144</v>
      </c>
      <c r="D68" s="54">
        <v>1502300</v>
      </c>
      <c r="E68" s="55" t="s">
        <v>143</v>
      </c>
    </row>
    <row r="69" spans="1:5" ht="60" x14ac:dyDescent="0.25">
      <c r="A69" s="625"/>
      <c r="B69" s="627" t="s">
        <v>145</v>
      </c>
      <c r="C69" s="56" t="s">
        <v>146</v>
      </c>
      <c r="D69" s="57">
        <v>1723000</v>
      </c>
      <c r="E69" s="58" t="s">
        <v>147</v>
      </c>
    </row>
    <row r="70" spans="1:5" ht="60" x14ac:dyDescent="0.25">
      <c r="A70" s="626"/>
      <c r="B70" s="628"/>
      <c r="C70" s="59" t="s">
        <v>148</v>
      </c>
      <c r="D70" s="16">
        <v>895000</v>
      </c>
      <c r="E70" s="17" t="s">
        <v>147</v>
      </c>
    </row>
    <row r="71" spans="1:5" ht="60" x14ac:dyDescent="0.25">
      <c r="A71" s="626"/>
      <c r="B71" s="628"/>
      <c r="C71" s="50" t="s">
        <v>149</v>
      </c>
      <c r="D71" s="16">
        <v>11500000</v>
      </c>
      <c r="E71" s="17" t="s">
        <v>150</v>
      </c>
    </row>
    <row r="72" spans="1:5" ht="60" x14ac:dyDescent="0.25">
      <c r="A72" s="626"/>
      <c r="B72" s="628"/>
      <c r="C72" s="50" t="s">
        <v>151</v>
      </c>
      <c r="D72" s="16">
        <v>478200</v>
      </c>
      <c r="E72" s="17" t="s">
        <v>150</v>
      </c>
    </row>
    <row r="73" spans="1:5" ht="28.5" x14ac:dyDescent="0.25">
      <c r="A73" s="626"/>
      <c r="B73" s="628" t="s">
        <v>152</v>
      </c>
      <c r="C73" s="59" t="s">
        <v>153</v>
      </c>
      <c r="D73" s="16">
        <v>2778650</v>
      </c>
      <c r="E73" s="629" t="s">
        <v>143</v>
      </c>
    </row>
    <row r="74" spans="1:5" ht="42.75" x14ac:dyDescent="0.25">
      <c r="A74" s="626"/>
      <c r="B74" s="628"/>
      <c r="C74" s="59" t="s">
        <v>154</v>
      </c>
      <c r="D74" s="16">
        <v>1500000</v>
      </c>
      <c r="E74" s="630"/>
    </row>
    <row r="75" spans="1:5" x14ac:dyDescent="0.25">
      <c r="A75" s="626"/>
      <c r="B75" s="628"/>
      <c r="C75" s="632" t="s">
        <v>155</v>
      </c>
      <c r="D75" s="16">
        <v>1650000</v>
      </c>
      <c r="E75" s="630"/>
    </row>
    <row r="76" spans="1:5" x14ac:dyDescent="0.25">
      <c r="A76" s="60"/>
      <c r="B76" s="628"/>
      <c r="C76" s="632"/>
      <c r="D76" s="16">
        <v>5500000</v>
      </c>
      <c r="E76" s="631"/>
    </row>
    <row r="77" spans="1:5" ht="15.75" thickBot="1" x14ac:dyDescent="0.3">
      <c r="A77" s="606" t="s">
        <v>156</v>
      </c>
      <c r="B77" s="607"/>
      <c r="C77" s="61" t="s">
        <v>92</v>
      </c>
      <c r="D77" s="62">
        <f>SUM(D58:D76)</f>
        <v>304131053.19999999</v>
      </c>
      <c r="E77" s="63"/>
    </row>
    <row r="79" spans="1:5" ht="15.75" thickBot="1" x14ac:dyDescent="0.3">
      <c r="A79" s="608" t="s">
        <v>157</v>
      </c>
      <c r="B79" s="608"/>
      <c r="C79" s="608"/>
      <c r="D79" s="608"/>
      <c r="E79" s="608"/>
    </row>
    <row r="80" spans="1:5" x14ac:dyDescent="0.25">
      <c r="A80" s="609" t="s">
        <v>52</v>
      </c>
      <c r="B80" s="611" t="s">
        <v>53</v>
      </c>
      <c r="C80" s="613" t="s">
        <v>54</v>
      </c>
      <c r="D80" s="611" t="s">
        <v>158</v>
      </c>
      <c r="E80" s="615" t="s">
        <v>56</v>
      </c>
    </row>
    <row r="81" spans="1:5" ht="15.75" thickBot="1" x14ac:dyDescent="0.3">
      <c r="A81" s="610"/>
      <c r="B81" s="612"/>
      <c r="C81" s="614"/>
      <c r="D81" s="612"/>
      <c r="E81" s="616"/>
    </row>
    <row r="82" spans="1:5" ht="48" customHeight="1" thickBot="1" x14ac:dyDescent="0.3">
      <c r="A82" s="596" t="s">
        <v>159</v>
      </c>
      <c r="B82" s="599" t="s">
        <v>160</v>
      </c>
      <c r="C82" s="64" t="s">
        <v>161</v>
      </c>
      <c r="D82" s="65">
        <v>19877000</v>
      </c>
      <c r="E82" s="601" t="s">
        <v>162</v>
      </c>
    </row>
    <row r="83" spans="1:5" ht="84.75" customHeight="1" thickBot="1" x14ac:dyDescent="0.3">
      <c r="A83" s="597"/>
      <c r="B83" s="600"/>
      <c r="C83" s="64" t="s">
        <v>163</v>
      </c>
      <c r="D83" s="65">
        <v>1256000</v>
      </c>
      <c r="E83" s="602"/>
    </row>
    <row r="84" spans="1:5" ht="86.25" thickBot="1" x14ac:dyDescent="0.3">
      <c r="A84" s="598"/>
      <c r="B84" s="66" t="s">
        <v>164</v>
      </c>
      <c r="C84" s="67" t="s">
        <v>165</v>
      </c>
      <c r="D84" s="65">
        <v>4567890</v>
      </c>
      <c r="E84" s="603"/>
    </row>
    <row r="85" spans="1:5" ht="16.5" thickTop="1" thickBot="1" x14ac:dyDescent="0.3">
      <c r="A85" s="604" t="s">
        <v>166</v>
      </c>
      <c r="B85" s="605"/>
      <c r="C85" s="68" t="s">
        <v>92</v>
      </c>
      <c r="D85" s="69">
        <f>SUM(D82:D84)</f>
        <v>25700890</v>
      </c>
      <c r="E85" s="70"/>
    </row>
    <row r="86" spans="1:5" ht="16.5" thickTop="1" thickBot="1" x14ac:dyDescent="0.3">
      <c r="A86" s="604" t="s">
        <v>167</v>
      </c>
      <c r="B86" s="605"/>
      <c r="C86" s="68" t="s">
        <v>92</v>
      </c>
      <c r="D86" s="69">
        <f>+D85+D77+D53+D31</f>
        <v>722442084.20000005</v>
      </c>
      <c r="E86" s="70"/>
    </row>
    <row r="87" spans="1:5" ht="15.75" thickTop="1" x14ac:dyDescent="0.25"/>
  </sheetData>
  <mergeCells count="65">
    <mergeCell ref="A6:E6"/>
    <mergeCell ref="A1:E1"/>
    <mergeCell ref="A2:E2"/>
    <mergeCell ref="A3:E3"/>
    <mergeCell ref="A4:E4"/>
    <mergeCell ref="A5:E5"/>
    <mergeCell ref="A31:B31"/>
    <mergeCell ref="A7:E7"/>
    <mergeCell ref="A8:A9"/>
    <mergeCell ref="B8:B9"/>
    <mergeCell ref="C8:C9"/>
    <mergeCell ref="D8:D9"/>
    <mergeCell ref="E8:E9"/>
    <mergeCell ref="A10:A22"/>
    <mergeCell ref="B10:B16"/>
    <mergeCell ref="B17:B22"/>
    <mergeCell ref="A23:A29"/>
    <mergeCell ref="B23:B28"/>
    <mergeCell ref="A33:E33"/>
    <mergeCell ref="A34:A35"/>
    <mergeCell ref="B34:B35"/>
    <mergeCell ref="C34:C35"/>
    <mergeCell ref="D34:D35"/>
    <mergeCell ref="E34:E35"/>
    <mergeCell ref="A36:A49"/>
    <mergeCell ref="B36:B38"/>
    <mergeCell ref="E36:E38"/>
    <mergeCell ref="B39:B41"/>
    <mergeCell ref="E39:E40"/>
    <mergeCell ref="B43:B45"/>
    <mergeCell ref="E43:E45"/>
    <mergeCell ref="B46:B49"/>
    <mergeCell ref="E46:E48"/>
    <mergeCell ref="A56:A57"/>
    <mergeCell ref="B56:B57"/>
    <mergeCell ref="C56:C57"/>
    <mergeCell ref="D56:D57"/>
    <mergeCell ref="E56:E57"/>
    <mergeCell ref="A50:A52"/>
    <mergeCell ref="B50:B52"/>
    <mergeCell ref="E50:E52"/>
    <mergeCell ref="A53:B53"/>
    <mergeCell ref="A55:E55"/>
    <mergeCell ref="A69:A75"/>
    <mergeCell ref="B69:B72"/>
    <mergeCell ref="B73:B76"/>
    <mergeCell ref="E73:E76"/>
    <mergeCell ref="C75:C76"/>
    <mergeCell ref="A58:A68"/>
    <mergeCell ref="B58:B62"/>
    <mergeCell ref="E58:E59"/>
    <mergeCell ref="B63:B64"/>
    <mergeCell ref="B65:B68"/>
    <mergeCell ref="A77:B77"/>
    <mergeCell ref="A79:E79"/>
    <mergeCell ref="A80:A81"/>
    <mergeCell ref="B80:B81"/>
    <mergeCell ref="C80:C81"/>
    <mergeCell ref="D80:D81"/>
    <mergeCell ref="E80:E81"/>
    <mergeCell ref="A82:A84"/>
    <mergeCell ref="B82:B83"/>
    <mergeCell ref="E82:E84"/>
    <mergeCell ref="A85:B85"/>
    <mergeCell ref="A86:B86"/>
  </mergeCells>
  <pageMargins left="0.70866141732283472" right="0.70866141732283472" top="0.35433070866141736" bottom="0.74803149606299213" header="0.31496062992125984" footer="0.31496062992125984"/>
  <pageSetup scale="6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view="pageBreakPreview" topLeftCell="A141" zoomScale="62" zoomScaleNormal="100" zoomScaleSheetLayoutView="62" workbookViewId="0">
      <selection activeCell="D141" sqref="D141"/>
    </sheetView>
  </sheetViews>
  <sheetFormatPr baseColWidth="10" defaultColWidth="11.42578125" defaultRowHeight="15" x14ac:dyDescent="0.25"/>
  <cols>
    <col min="1" max="1" width="13.42578125" customWidth="1"/>
    <col min="2" max="2" width="42.7109375" customWidth="1"/>
    <col min="3" max="3" width="50.7109375" customWidth="1"/>
    <col min="4" max="4" width="47.42578125" customWidth="1"/>
    <col min="5" max="5" width="22.5703125" customWidth="1"/>
    <col min="6" max="6" width="23" customWidth="1"/>
    <col min="7" max="7" width="19.5703125" customWidth="1"/>
    <col min="8" max="8" width="31.140625" customWidth="1"/>
  </cols>
  <sheetData>
    <row r="1" spans="1:8" ht="62.25" customHeight="1" thickBot="1" x14ac:dyDescent="0.3">
      <c r="A1" s="671" t="s">
        <v>382</v>
      </c>
      <c r="B1" s="672"/>
      <c r="C1" s="672"/>
      <c r="D1" s="672"/>
      <c r="E1" s="672"/>
      <c r="F1" s="673"/>
    </row>
    <row r="2" spans="1:8" ht="18" x14ac:dyDescent="0.25">
      <c r="A2" s="674" t="s">
        <v>381</v>
      </c>
      <c r="B2" s="676" t="s">
        <v>380</v>
      </c>
      <c r="C2" s="676" t="s">
        <v>379</v>
      </c>
      <c r="D2" s="676" t="s">
        <v>378</v>
      </c>
      <c r="E2" s="678" t="s">
        <v>377</v>
      </c>
      <c r="F2" s="679"/>
      <c r="G2" s="144"/>
    </row>
    <row r="3" spans="1:8" ht="18" x14ac:dyDescent="0.25">
      <c r="A3" s="675"/>
      <c r="B3" s="677"/>
      <c r="C3" s="677"/>
      <c r="D3" s="677"/>
      <c r="E3" s="149" t="s">
        <v>376</v>
      </c>
      <c r="F3" s="149" t="s">
        <v>375</v>
      </c>
      <c r="G3" s="144"/>
    </row>
    <row r="4" spans="1:8" ht="18" x14ac:dyDescent="0.25">
      <c r="A4" s="148"/>
      <c r="B4" s="147"/>
      <c r="C4" s="147"/>
      <c r="D4" s="147"/>
      <c r="E4" s="146"/>
      <c r="F4" s="145"/>
      <c r="G4" s="144"/>
    </row>
    <row r="5" spans="1:8" ht="22.5" customHeight="1" x14ac:dyDescent="0.25">
      <c r="A5" s="143" t="s">
        <v>374</v>
      </c>
      <c r="B5" s="142" t="s">
        <v>373</v>
      </c>
      <c r="C5" s="141"/>
      <c r="D5" s="141"/>
      <c r="E5" s="140">
        <v>303641467</v>
      </c>
      <c r="F5" s="139">
        <v>366269506</v>
      </c>
      <c r="G5" s="138"/>
    </row>
    <row r="6" spans="1:8" ht="57.75" customHeight="1" x14ac:dyDescent="0.25">
      <c r="A6" s="688">
        <v>1</v>
      </c>
      <c r="B6" s="691" t="s">
        <v>372</v>
      </c>
      <c r="C6" s="692" t="s">
        <v>371</v>
      </c>
      <c r="D6" s="85" t="s">
        <v>370</v>
      </c>
      <c r="E6" s="693"/>
      <c r="F6" s="696">
        <v>8664062</v>
      </c>
      <c r="H6" s="132"/>
    </row>
    <row r="7" spans="1:8" ht="47.25" customHeight="1" x14ac:dyDescent="0.25">
      <c r="A7" s="689"/>
      <c r="B7" s="691"/>
      <c r="C7" s="692"/>
      <c r="D7" s="85" t="s">
        <v>369</v>
      </c>
      <c r="E7" s="694"/>
      <c r="F7" s="697"/>
      <c r="H7" s="132"/>
    </row>
    <row r="8" spans="1:8" ht="42" customHeight="1" x14ac:dyDescent="0.25">
      <c r="A8" s="689"/>
      <c r="B8" s="691"/>
      <c r="C8" s="692"/>
      <c r="D8" s="85" t="s">
        <v>368</v>
      </c>
      <c r="E8" s="694"/>
      <c r="F8" s="697"/>
      <c r="H8" s="132"/>
    </row>
    <row r="9" spans="1:8" ht="83.25" customHeight="1" x14ac:dyDescent="0.25">
      <c r="A9" s="689"/>
      <c r="B9" s="691"/>
      <c r="C9" s="692"/>
      <c r="D9" s="85" t="s">
        <v>367</v>
      </c>
      <c r="E9" s="694"/>
      <c r="F9" s="697"/>
      <c r="H9" s="132"/>
    </row>
    <row r="10" spans="1:8" ht="90" x14ac:dyDescent="0.25">
      <c r="A10" s="689"/>
      <c r="B10" s="691"/>
      <c r="C10" s="692"/>
      <c r="D10" s="85" t="s">
        <v>366</v>
      </c>
      <c r="E10" s="695"/>
      <c r="F10" s="698"/>
      <c r="H10" s="132"/>
    </row>
    <row r="11" spans="1:8" ht="3.75" customHeight="1" x14ac:dyDescent="0.25">
      <c r="A11" s="689"/>
      <c r="B11" s="691"/>
      <c r="C11" s="136"/>
      <c r="D11" s="101"/>
      <c r="E11" s="101"/>
      <c r="F11" s="137"/>
      <c r="H11" s="132"/>
    </row>
    <row r="12" spans="1:8" ht="60.75" customHeight="1" x14ac:dyDescent="0.25">
      <c r="A12" s="689"/>
      <c r="B12" s="691"/>
      <c r="C12" s="699" t="s">
        <v>344</v>
      </c>
      <c r="D12" s="103" t="s">
        <v>365</v>
      </c>
      <c r="E12" s="681"/>
      <c r="F12" s="684">
        <v>5100611</v>
      </c>
      <c r="H12" s="132"/>
    </row>
    <row r="13" spans="1:8" ht="108" x14ac:dyDescent="0.25">
      <c r="A13" s="689"/>
      <c r="B13" s="691"/>
      <c r="C13" s="699"/>
      <c r="D13" s="103" t="s">
        <v>364</v>
      </c>
      <c r="E13" s="682"/>
      <c r="F13" s="685"/>
      <c r="H13" s="132"/>
    </row>
    <row r="14" spans="1:8" ht="6" customHeight="1" x14ac:dyDescent="0.25">
      <c r="A14" s="689"/>
      <c r="B14" s="691"/>
      <c r="C14" s="136"/>
      <c r="D14" s="135"/>
      <c r="E14" s="135"/>
      <c r="F14" s="134"/>
      <c r="H14" s="132"/>
    </row>
    <row r="15" spans="1:8" ht="84" customHeight="1" x14ac:dyDescent="0.25">
      <c r="A15" s="689"/>
      <c r="B15" s="691"/>
      <c r="C15" s="687" t="s">
        <v>363</v>
      </c>
      <c r="D15" s="103" t="s">
        <v>362</v>
      </c>
      <c r="E15" s="681"/>
      <c r="F15" s="684">
        <v>4680000</v>
      </c>
      <c r="H15" s="132"/>
    </row>
    <row r="16" spans="1:8" ht="51" customHeight="1" x14ac:dyDescent="0.25">
      <c r="A16" s="689"/>
      <c r="B16" s="691"/>
      <c r="C16" s="687"/>
      <c r="D16" s="103" t="s">
        <v>361</v>
      </c>
      <c r="E16" s="682"/>
      <c r="F16" s="685"/>
      <c r="H16" s="132"/>
    </row>
    <row r="17" spans="1:8" ht="67.5" customHeight="1" x14ac:dyDescent="0.25">
      <c r="A17" s="689"/>
      <c r="B17" s="691"/>
      <c r="C17" s="687"/>
      <c r="D17" s="103" t="s">
        <v>360</v>
      </c>
      <c r="E17" s="682"/>
      <c r="F17" s="685"/>
      <c r="H17" s="132"/>
    </row>
    <row r="18" spans="1:8" ht="54" x14ac:dyDescent="0.25">
      <c r="A18" s="689"/>
      <c r="B18" s="691"/>
      <c r="C18" s="687"/>
      <c r="D18" s="103" t="s">
        <v>359</v>
      </c>
      <c r="E18" s="682"/>
      <c r="F18" s="685"/>
      <c r="H18" s="132"/>
    </row>
    <row r="19" spans="1:8" ht="41.25" customHeight="1" x14ac:dyDescent="0.25">
      <c r="A19" s="689"/>
      <c r="B19" s="691"/>
      <c r="C19" s="687"/>
      <c r="D19" s="103" t="s">
        <v>358</v>
      </c>
      <c r="E19" s="683"/>
      <c r="F19" s="686"/>
      <c r="H19" s="132"/>
    </row>
    <row r="20" spans="1:8" ht="4.5" customHeight="1" x14ac:dyDescent="0.25">
      <c r="A20" s="689"/>
      <c r="B20" s="691"/>
      <c r="C20" s="136"/>
      <c r="D20" s="135"/>
      <c r="E20" s="135"/>
      <c r="F20" s="134"/>
      <c r="H20" s="132"/>
    </row>
    <row r="21" spans="1:8" ht="72.75" customHeight="1" x14ac:dyDescent="0.25">
      <c r="A21" s="689"/>
      <c r="B21" s="691"/>
      <c r="C21" s="692" t="s">
        <v>357</v>
      </c>
      <c r="D21" s="103" t="s">
        <v>356</v>
      </c>
      <c r="E21" s="681"/>
      <c r="F21" s="684">
        <v>4431384</v>
      </c>
      <c r="H21" s="132"/>
    </row>
    <row r="22" spans="1:8" ht="66" customHeight="1" x14ac:dyDescent="0.25">
      <c r="A22" s="689"/>
      <c r="B22" s="691"/>
      <c r="C22" s="692"/>
      <c r="D22" s="103" t="s">
        <v>355</v>
      </c>
      <c r="E22" s="682"/>
      <c r="F22" s="685"/>
      <c r="H22" s="132"/>
    </row>
    <row r="23" spans="1:8" ht="45.75" customHeight="1" x14ac:dyDescent="0.25">
      <c r="A23" s="689"/>
      <c r="B23" s="691"/>
      <c r="C23" s="692"/>
      <c r="D23" s="103" t="s">
        <v>354</v>
      </c>
      <c r="E23" s="682"/>
      <c r="F23" s="685"/>
      <c r="H23" s="132"/>
    </row>
    <row r="24" spans="1:8" ht="66.75" customHeight="1" x14ac:dyDescent="0.25">
      <c r="A24" s="690"/>
      <c r="B24" s="691"/>
      <c r="C24" s="692"/>
      <c r="D24" s="103" t="s">
        <v>353</v>
      </c>
      <c r="E24" s="683"/>
      <c r="F24" s="686"/>
      <c r="H24" s="132"/>
    </row>
    <row r="25" spans="1:8" ht="96" customHeight="1" x14ac:dyDescent="0.25">
      <c r="A25" s="131"/>
      <c r="B25" s="680" t="s">
        <v>352</v>
      </c>
      <c r="C25" s="85" t="s">
        <v>351</v>
      </c>
      <c r="D25" s="85" t="s">
        <v>350</v>
      </c>
      <c r="E25" s="681"/>
      <c r="F25" s="684">
        <v>45500000</v>
      </c>
      <c r="H25" s="132"/>
    </row>
    <row r="26" spans="1:8" ht="83.25" customHeight="1" x14ac:dyDescent="0.25">
      <c r="A26" s="131"/>
      <c r="B26" s="680"/>
      <c r="C26" s="687" t="s">
        <v>349</v>
      </c>
      <c r="D26" s="133" t="s">
        <v>348</v>
      </c>
      <c r="E26" s="682"/>
      <c r="F26" s="685"/>
      <c r="H26" s="132"/>
    </row>
    <row r="27" spans="1:8" ht="97.5" customHeight="1" x14ac:dyDescent="0.25">
      <c r="A27" s="131"/>
      <c r="B27" s="680"/>
      <c r="C27" s="687"/>
      <c r="D27" s="107" t="s">
        <v>347</v>
      </c>
      <c r="E27" s="682"/>
      <c r="F27" s="685"/>
      <c r="H27" s="132"/>
    </row>
    <row r="28" spans="1:8" ht="57.75" customHeight="1" x14ac:dyDescent="0.25">
      <c r="A28" s="131"/>
      <c r="B28" s="680"/>
      <c r="C28" s="687"/>
      <c r="D28" s="133" t="s">
        <v>346</v>
      </c>
      <c r="E28" s="682"/>
      <c r="F28" s="685"/>
      <c r="H28" s="132"/>
    </row>
    <row r="29" spans="1:8" ht="68.25" customHeight="1" x14ac:dyDescent="0.25">
      <c r="A29" s="131"/>
      <c r="B29" s="680"/>
      <c r="C29" s="687"/>
      <c r="D29" s="133" t="s">
        <v>345</v>
      </c>
      <c r="E29" s="682"/>
      <c r="F29" s="685"/>
      <c r="H29" s="132"/>
    </row>
    <row r="30" spans="1:8" ht="65.25" customHeight="1" x14ac:dyDescent="0.25">
      <c r="A30" s="131"/>
      <c r="B30" s="680"/>
      <c r="C30" s="85" t="s">
        <v>344</v>
      </c>
      <c r="D30" s="85" t="s">
        <v>343</v>
      </c>
      <c r="E30" s="683"/>
      <c r="F30" s="686"/>
      <c r="H30" s="8"/>
    </row>
    <row r="31" spans="1:8" ht="75.75" customHeight="1" x14ac:dyDescent="0.25">
      <c r="A31" s="131"/>
      <c r="B31" s="700" t="s">
        <v>342</v>
      </c>
      <c r="C31" s="692" t="s">
        <v>341</v>
      </c>
      <c r="D31" s="85" t="s">
        <v>340</v>
      </c>
      <c r="E31" s="681"/>
      <c r="F31" s="684">
        <v>12529300</v>
      </c>
      <c r="H31" s="8"/>
    </row>
    <row r="32" spans="1:8" ht="50.25" customHeight="1" x14ac:dyDescent="0.25">
      <c r="A32" s="131"/>
      <c r="B32" s="700"/>
      <c r="C32" s="692"/>
      <c r="D32" s="85" t="s">
        <v>339</v>
      </c>
      <c r="E32" s="682"/>
      <c r="F32" s="685"/>
      <c r="H32" s="8"/>
    </row>
    <row r="33" spans="1:8" ht="77.25" customHeight="1" x14ac:dyDescent="0.25">
      <c r="A33" s="131"/>
      <c r="B33" s="700"/>
      <c r="C33" s="692"/>
      <c r="D33" s="85" t="s">
        <v>338</v>
      </c>
      <c r="E33" s="682"/>
      <c r="F33" s="685"/>
      <c r="H33" s="8"/>
    </row>
    <row r="34" spans="1:8" ht="65.25" customHeight="1" x14ac:dyDescent="0.25">
      <c r="A34" s="131"/>
      <c r="B34" s="700"/>
      <c r="C34" s="692"/>
      <c r="D34" s="85" t="s">
        <v>337</v>
      </c>
      <c r="E34" s="682"/>
      <c r="F34" s="685"/>
      <c r="H34" s="8"/>
    </row>
    <row r="35" spans="1:8" ht="50.25" customHeight="1" x14ac:dyDescent="0.25">
      <c r="A35" s="131"/>
      <c r="B35" s="700"/>
      <c r="C35" s="692"/>
      <c r="D35" s="85" t="s">
        <v>336</v>
      </c>
      <c r="E35" s="682"/>
      <c r="F35" s="685"/>
      <c r="H35" s="8"/>
    </row>
    <row r="36" spans="1:8" ht="64.5" customHeight="1" x14ac:dyDescent="0.25">
      <c r="A36" s="131"/>
      <c r="B36" s="700"/>
      <c r="C36" s="692"/>
      <c r="D36" s="103" t="s">
        <v>335</v>
      </c>
      <c r="E36" s="682"/>
      <c r="F36" s="685"/>
      <c r="H36" s="8"/>
    </row>
    <row r="37" spans="1:8" ht="74.25" customHeight="1" x14ac:dyDescent="0.25">
      <c r="A37" s="131"/>
      <c r="B37" s="700"/>
      <c r="C37" s="692" t="s">
        <v>334</v>
      </c>
      <c r="D37" s="85" t="s">
        <v>333</v>
      </c>
      <c r="E37" s="682"/>
      <c r="F37" s="685"/>
      <c r="H37" s="8"/>
    </row>
    <row r="38" spans="1:8" ht="78.75" customHeight="1" x14ac:dyDescent="0.25">
      <c r="A38" s="131"/>
      <c r="B38" s="700"/>
      <c r="C38" s="692"/>
      <c r="D38" s="85" t="s">
        <v>332</v>
      </c>
      <c r="E38" s="682"/>
      <c r="F38" s="685"/>
      <c r="H38" s="8"/>
    </row>
    <row r="39" spans="1:8" ht="48.75" customHeight="1" x14ac:dyDescent="0.25">
      <c r="A39" s="131"/>
      <c r="B39" s="700"/>
      <c r="C39" s="85" t="s">
        <v>331</v>
      </c>
      <c r="D39" s="85" t="s">
        <v>330</v>
      </c>
      <c r="E39" s="683"/>
      <c r="F39" s="686"/>
      <c r="H39" s="8"/>
    </row>
    <row r="40" spans="1:8" ht="74.25" customHeight="1" x14ac:dyDescent="0.25">
      <c r="A40" s="131"/>
      <c r="B40" s="680" t="s">
        <v>329</v>
      </c>
      <c r="C40" s="701" t="s">
        <v>328</v>
      </c>
      <c r="D40" s="85" t="s">
        <v>327</v>
      </c>
      <c r="E40" s="681"/>
      <c r="F40" s="684">
        <v>7650000</v>
      </c>
      <c r="H40" s="8"/>
    </row>
    <row r="41" spans="1:8" ht="48.75" customHeight="1" x14ac:dyDescent="0.25">
      <c r="A41" s="131"/>
      <c r="B41" s="680"/>
      <c r="C41" s="701"/>
      <c r="D41" s="85" t="s">
        <v>326</v>
      </c>
      <c r="E41" s="683"/>
      <c r="F41" s="686"/>
      <c r="H41" s="8"/>
    </row>
    <row r="42" spans="1:8" ht="99" customHeight="1" x14ac:dyDescent="0.25">
      <c r="A42" s="131"/>
      <c r="B42" s="702" t="s">
        <v>325</v>
      </c>
      <c r="C42" s="701" t="s">
        <v>324</v>
      </c>
      <c r="D42" s="85" t="s">
        <v>323</v>
      </c>
      <c r="E42" s="681"/>
      <c r="F42" s="684">
        <v>3850000</v>
      </c>
      <c r="H42" s="8"/>
    </row>
    <row r="43" spans="1:8" ht="127.5" customHeight="1" x14ac:dyDescent="0.25">
      <c r="A43" s="131"/>
      <c r="B43" s="703"/>
      <c r="C43" s="701"/>
      <c r="D43" s="130" t="s">
        <v>322</v>
      </c>
      <c r="E43" s="683"/>
      <c r="F43" s="686"/>
      <c r="H43" s="8"/>
    </row>
    <row r="44" spans="1:8" ht="18.75" customHeight="1" x14ac:dyDescent="0.25">
      <c r="A44" s="129"/>
      <c r="B44" s="128"/>
      <c r="C44" s="128"/>
      <c r="D44" s="128"/>
      <c r="E44" s="127">
        <v>86678754</v>
      </c>
      <c r="F44" s="126">
        <f>SUM(F6:F43)</f>
        <v>92405357</v>
      </c>
      <c r="H44" s="8"/>
    </row>
    <row r="45" spans="1:8" ht="75" customHeight="1" x14ac:dyDescent="0.25">
      <c r="A45" s="704" t="s">
        <v>321</v>
      </c>
      <c r="B45" s="702" t="s">
        <v>320</v>
      </c>
      <c r="C45" s="692" t="s">
        <v>319</v>
      </c>
      <c r="D45" s="85" t="s">
        <v>318</v>
      </c>
      <c r="E45" s="706"/>
      <c r="F45" s="707"/>
      <c r="H45" s="8"/>
    </row>
    <row r="46" spans="1:8" ht="51" customHeight="1" x14ac:dyDescent="0.25">
      <c r="A46" s="704"/>
      <c r="B46" s="705"/>
      <c r="C46" s="692"/>
      <c r="D46" s="85" t="s">
        <v>317</v>
      </c>
      <c r="E46" s="706"/>
      <c r="F46" s="707"/>
      <c r="H46" s="8"/>
    </row>
    <row r="47" spans="1:8" ht="53.25" customHeight="1" x14ac:dyDescent="0.25">
      <c r="A47" s="704"/>
      <c r="B47" s="705"/>
      <c r="C47" s="692"/>
      <c r="D47" s="85" t="s">
        <v>316</v>
      </c>
      <c r="E47" s="706"/>
      <c r="F47" s="707"/>
      <c r="H47" s="8"/>
    </row>
    <row r="48" spans="1:8" ht="36" customHeight="1" x14ac:dyDescent="0.25">
      <c r="A48" s="704"/>
      <c r="B48" s="705"/>
      <c r="C48" s="692"/>
      <c r="D48" s="125" t="s">
        <v>315</v>
      </c>
      <c r="E48" s="706"/>
      <c r="F48" s="707"/>
      <c r="H48" s="8"/>
    </row>
    <row r="49" spans="1:8" ht="155.25" customHeight="1" x14ac:dyDescent="0.25">
      <c r="A49" s="704"/>
      <c r="B49" s="705"/>
      <c r="C49" s="85" t="s">
        <v>314</v>
      </c>
      <c r="D49" s="85" t="s">
        <v>313</v>
      </c>
      <c r="E49" s="706"/>
      <c r="F49" s="707"/>
      <c r="H49" s="8"/>
    </row>
    <row r="50" spans="1:8" ht="56.25" customHeight="1" x14ac:dyDescent="0.25">
      <c r="A50" s="704"/>
      <c r="B50" s="703"/>
      <c r="C50" s="125" t="s">
        <v>312</v>
      </c>
      <c r="D50" s="125" t="s">
        <v>311</v>
      </c>
      <c r="E50" s="706"/>
      <c r="F50" s="707"/>
      <c r="H50" s="8"/>
    </row>
    <row r="51" spans="1:8" ht="18" x14ac:dyDescent="0.25">
      <c r="A51" s="119"/>
      <c r="B51" s="101"/>
      <c r="C51" s="101"/>
      <c r="D51" s="124"/>
      <c r="E51" s="123">
        <v>74855963</v>
      </c>
      <c r="F51" s="122">
        <v>81471947</v>
      </c>
      <c r="H51" s="8"/>
    </row>
    <row r="52" spans="1:8" ht="44.25" customHeight="1" x14ac:dyDescent="0.25">
      <c r="A52" s="708" t="s">
        <v>310</v>
      </c>
      <c r="B52" s="709" t="s">
        <v>309</v>
      </c>
      <c r="C52" s="710" t="s">
        <v>308</v>
      </c>
      <c r="D52" s="85" t="s">
        <v>307</v>
      </c>
      <c r="E52" s="713"/>
      <c r="F52" s="714"/>
      <c r="H52" s="8"/>
    </row>
    <row r="53" spans="1:8" ht="54" x14ac:dyDescent="0.25">
      <c r="A53" s="708"/>
      <c r="B53" s="709"/>
      <c r="C53" s="711"/>
      <c r="D53" s="121" t="s">
        <v>306</v>
      </c>
      <c r="E53" s="713"/>
      <c r="F53" s="714"/>
      <c r="H53" s="8"/>
    </row>
    <row r="54" spans="1:8" ht="66" customHeight="1" x14ac:dyDescent="0.25">
      <c r="A54" s="708"/>
      <c r="B54" s="709"/>
      <c r="C54" s="711"/>
      <c r="D54" s="120" t="s">
        <v>305</v>
      </c>
      <c r="E54" s="713"/>
      <c r="F54" s="714"/>
      <c r="H54" s="8"/>
    </row>
    <row r="55" spans="1:8" ht="86.25" customHeight="1" x14ac:dyDescent="0.25">
      <c r="A55" s="708"/>
      <c r="B55" s="709"/>
      <c r="C55" s="711"/>
      <c r="D55" s="120" t="s">
        <v>304</v>
      </c>
      <c r="E55" s="713"/>
      <c r="F55" s="714"/>
      <c r="H55" s="8"/>
    </row>
    <row r="56" spans="1:8" ht="75.75" customHeight="1" x14ac:dyDescent="0.25">
      <c r="A56" s="708"/>
      <c r="B56" s="709"/>
      <c r="C56" s="711"/>
      <c r="D56" s="120" t="s">
        <v>303</v>
      </c>
      <c r="E56" s="713"/>
      <c r="F56" s="714"/>
      <c r="H56" s="8"/>
    </row>
    <row r="57" spans="1:8" ht="43.5" customHeight="1" x14ac:dyDescent="0.25">
      <c r="A57" s="708"/>
      <c r="B57" s="709"/>
      <c r="C57" s="712"/>
      <c r="D57" s="120" t="s">
        <v>302</v>
      </c>
      <c r="E57" s="713"/>
      <c r="F57" s="714"/>
      <c r="H57" s="8"/>
    </row>
    <row r="58" spans="1:8" ht="18" x14ac:dyDescent="0.25">
      <c r="A58" s="119"/>
      <c r="B58" s="118"/>
      <c r="C58" s="117"/>
      <c r="D58" s="116"/>
      <c r="E58" s="115">
        <v>101879926</v>
      </c>
      <c r="F58" s="114">
        <v>135630862</v>
      </c>
      <c r="H58" s="8"/>
    </row>
    <row r="59" spans="1:8" ht="61.5" customHeight="1" x14ac:dyDescent="0.25">
      <c r="A59" s="715" t="s">
        <v>301</v>
      </c>
      <c r="B59" s="716" t="s">
        <v>300</v>
      </c>
      <c r="C59" s="85" t="s">
        <v>299</v>
      </c>
      <c r="D59" s="85" t="s">
        <v>298</v>
      </c>
      <c r="E59" s="713"/>
      <c r="F59" s="714"/>
      <c r="H59" s="8"/>
    </row>
    <row r="60" spans="1:8" ht="62.25" customHeight="1" x14ac:dyDescent="0.25">
      <c r="A60" s="715"/>
      <c r="B60" s="716"/>
      <c r="C60" s="85" t="s">
        <v>297</v>
      </c>
      <c r="D60" s="113" t="s">
        <v>296</v>
      </c>
      <c r="E60" s="713"/>
      <c r="F60" s="714"/>
      <c r="H60" s="8"/>
    </row>
    <row r="61" spans="1:8" ht="57.75" customHeight="1" x14ac:dyDescent="0.25">
      <c r="A61" s="715"/>
      <c r="B61" s="716"/>
      <c r="C61" s="85" t="s">
        <v>295</v>
      </c>
      <c r="D61" s="85" t="s">
        <v>294</v>
      </c>
      <c r="E61" s="713"/>
      <c r="F61" s="714"/>
      <c r="H61" s="8"/>
    </row>
    <row r="62" spans="1:8" ht="46.5" customHeight="1" x14ac:dyDescent="0.25">
      <c r="A62" s="715"/>
      <c r="B62" s="716"/>
      <c r="C62" s="85" t="s">
        <v>293</v>
      </c>
      <c r="D62" s="85" t="s">
        <v>292</v>
      </c>
      <c r="E62" s="713"/>
      <c r="F62" s="714"/>
      <c r="H62" s="8"/>
    </row>
    <row r="63" spans="1:8" ht="55.5" customHeight="1" x14ac:dyDescent="0.25">
      <c r="A63" s="715"/>
      <c r="B63" s="716"/>
      <c r="C63" s="699" t="s">
        <v>291</v>
      </c>
      <c r="D63" s="85" t="s">
        <v>290</v>
      </c>
      <c r="E63" s="713"/>
      <c r="F63" s="714"/>
      <c r="H63" s="8"/>
    </row>
    <row r="64" spans="1:8" ht="107.25" customHeight="1" x14ac:dyDescent="0.25">
      <c r="A64" s="715"/>
      <c r="B64" s="716"/>
      <c r="C64" s="699"/>
      <c r="D64" s="85" t="s">
        <v>289</v>
      </c>
      <c r="E64" s="713"/>
      <c r="F64" s="714"/>
    </row>
    <row r="65" spans="1:6" ht="25.5" customHeight="1" x14ac:dyDescent="0.25">
      <c r="A65" s="102"/>
      <c r="B65" s="717"/>
      <c r="C65" s="718"/>
      <c r="D65" s="719"/>
      <c r="E65" s="112">
        <v>40226824</v>
      </c>
      <c r="F65" s="111">
        <v>56761340</v>
      </c>
    </row>
    <row r="66" spans="1:6" ht="30" customHeight="1" x14ac:dyDescent="0.25">
      <c r="A66" s="110" t="s">
        <v>288</v>
      </c>
      <c r="B66" s="720" t="s">
        <v>287</v>
      </c>
      <c r="C66" s="721"/>
      <c r="D66" s="722"/>
      <c r="E66" s="109">
        <v>17408776</v>
      </c>
      <c r="F66" s="108">
        <v>32595446</v>
      </c>
    </row>
    <row r="67" spans="1:6" ht="86.25" customHeight="1" x14ac:dyDescent="0.25">
      <c r="A67" s="708" t="s">
        <v>286</v>
      </c>
      <c r="B67" s="723" t="s">
        <v>285</v>
      </c>
      <c r="C67" s="710" t="s">
        <v>284</v>
      </c>
      <c r="D67" s="85" t="s">
        <v>283</v>
      </c>
      <c r="E67" s="713">
        <v>8890276</v>
      </c>
      <c r="F67" s="714">
        <v>14002443</v>
      </c>
    </row>
    <row r="68" spans="1:6" ht="108" x14ac:dyDescent="0.25">
      <c r="A68" s="708"/>
      <c r="B68" s="724"/>
      <c r="C68" s="711"/>
      <c r="D68" s="77" t="s">
        <v>282</v>
      </c>
      <c r="E68" s="713"/>
      <c r="F68" s="714"/>
    </row>
    <row r="69" spans="1:6" ht="110.25" customHeight="1" x14ac:dyDescent="0.25">
      <c r="A69" s="708"/>
      <c r="B69" s="724"/>
      <c r="C69" s="699" t="s">
        <v>281</v>
      </c>
      <c r="D69" s="85" t="s">
        <v>280</v>
      </c>
      <c r="E69" s="713"/>
      <c r="F69" s="714"/>
    </row>
    <row r="70" spans="1:6" ht="68.25" customHeight="1" x14ac:dyDescent="0.25">
      <c r="A70" s="708"/>
      <c r="B70" s="724"/>
      <c r="C70" s="699"/>
      <c r="D70" s="85" t="s">
        <v>279</v>
      </c>
      <c r="E70" s="713"/>
      <c r="F70" s="714"/>
    </row>
    <row r="71" spans="1:6" ht="46.5" customHeight="1" x14ac:dyDescent="0.25">
      <c r="A71" s="708"/>
      <c r="B71" s="724"/>
      <c r="C71" s="699" t="s">
        <v>278</v>
      </c>
      <c r="D71" s="85" t="s">
        <v>277</v>
      </c>
      <c r="E71" s="713"/>
      <c r="F71" s="714"/>
    </row>
    <row r="72" spans="1:6" ht="68.25" customHeight="1" x14ac:dyDescent="0.25">
      <c r="A72" s="708"/>
      <c r="B72" s="724"/>
      <c r="C72" s="699"/>
      <c r="D72" s="85" t="s">
        <v>276</v>
      </c>
      <c r="E72" s="713"/>
      <c r="F72" s="714"/>
    </row>
    <row r="73" spans="1:6" ht="81.75" customHeight="1" x14ac:dyDescent="0.25">
      <c r="A73" s="708"/>
      <c r="B73" s="724"/>
      <c r="C73" s="699"/>
      <c r="D73" s="103" t="s">
        <v>275</v>
      </c>
      <c r="E73" s="713"/>
      <c r="F73" s="714"/>
    </row>
    <row r="74" spans="1:6" ht="75.75" customHeight="1" x14ac:dyDescent="0.25">
      <c r="A74" s="708"/>
      <c r="B74" s="724"/>
      <c r="C74" s="699"/>
      <c r="D74" s="103" t="s">
        <v>274</v>
      </c>
      <c r="E74" s="713"/>
      <c r="F74" s="714"/>
    </row>
    <row r="75" spans="1:6" ht="75.75" customHeight="1" x14ac:dyDescent="0.25">
      <c r="A75" s="708"/>
      <c r="B75" s="724"/>
      <c r="C75" s="699"/>
      <c r="D75" s="107" t="s">
        <v>273</v>
      </c>
      <c r="E75" s="713"/>
      <c r="F75" s="714"/>
    </row>
    <row r="76" spans="1:6" ht="75.75" customHeight="1" x14ac:dyDescent="0.25">
      <c r="A76" s="708"/>
      <c r="B76" s="724"/>
      <c r="C76" s="699"/>
      <c r="D76" s="103" t="s">
        <v>272</v>
      </c>
      <c r="E76" s="713"/>
      <c r="F76" s="714"/>
    </row>
    <row r="77" spans="1:6" ht="69" customHeight="1" x14ac:dyDescent="0.25">
      <c r="A77" s="708"/>
      <c r="B77" s="724"/>
      <c r="C77" s="699"/>
      <c r="D77" s="103" t="s">
        <v>274</v>
      </c>
      <c r="E77" s="713"/>
      <c r="F77" s="714"/>
    </row>
    <row r="78" spans="1:6" ht="92.25" customHeight="1" x14ac:dyDescent="0.25">
      <c r="A78" s="708"/>
      <c r="B78" s="724"/>
      <c r="C78" s="699"/>
      <c r="D78" s="107" t="s">
        <v>273</v>
      </c>
      <c r="E78" s="713"/>
      <c r="F78" s="714"/>
    </row>
    <row r="79" spans="1:6" ht="64.5" customHeight="1" x14ac:dyDescent="0.25">
      <c r="A79" s="708"/>
      <c r="B79" s="725"/>
      <c r="C79" s="699"/>
      <c r="D79" s="103" t="s">
        <v>272</v>
      </c>
      <c r="E79" s="713"/>
      <c r="F79" s="714"/>
    </row>
    <row r="80" spans="1:6" ht="17.25" customHeight="1" x14ac:dyDescent="0.25">
      <c r="A80" s="726"/>
      <c r="B80" s="727"/>
      <c r="C80" s="727"/>
      <c r="D80" s="727"/>
      <c r="E80" s="727"/>
      <c r="F80" s="728"/>
    </row>
    <row r="81" spans="1:6" ht="74.25" customHeight="1" x14ac:dyDescent="0.25">
      <c r="A81" s="729" t="s">
        <v>271</v>
      </c>
      <c r="B81" s="732" t="s">
        <v>270</v>
      </c>
      <c r="C81" s="699" t="s">
        <v>269</v>
      </c>
      <c r="D81" s="85" t="s">
        <v>268</v>
      </c>
      <c r="E81" s="713">
        <v>850000</v>
      </c>
      <c r="F81" s="735">
        <v>4926200</v>
      </c>
    </row>
    <row r="82" spans="1:6" ht="74.25" customHeight="1" x14ac:dyDescent="0.25">
      <c r="A82" s="730"/>
      <c r="B82" s="733"/>
      <c r="C82" s="699"/>
      <c r="D82" s="85" t="s">
        <v>267</v>
      </c>
      <c r="E82" s="713"/>
      <c r="F82" s="735"/>
    </row>
    <row r="83" spans="1:6" ht="103.5" customHeight="1" x14ac:dyDescent="0.25">
      <c r="A83" s="730"/>
      <c r="B83" s="733"/>
      <c r="C83" s="736" t="s">
        <v>266</v>
      </c>
      <c r="D83" s="85" t="s">
        <v>265</v>
      </c>
      <c r="E83" s="713"/>
      <c r="F83" s="735"/>
    </row>
    <row r="84" spans="1:6" ht="81.75" customHeight="1" x14ac:dyDescent="0.25">
      <c r="A84" s="730"/>
      <c r="B84" s="733"/>
      <c r="C84" s="736"/>
      <c r="D84" s="85" t="s">
        <v>264</v>
      </c>
      <c r="E84" s="713"/>
      <c r="F84" s="735"/>
    </row>
    <row r="85" spans="1:6" ht="117.75" customHeight="1" x14ac:dyDescent="0.25">
      <c r="A85" s="731"/>
      <c r="B85" s="734"/>
      <c r="C85" s="736"/>
      <c r="D85" s="103" t="s">
        <v>263</v>
      </c>
      <c r="E85" s="713"/>
      <c r="F85" s="735"/>
    </row>
    <row r="86" spans="1:6" ht="18.75" customHeight="1" x14ac:dyDescent="0.25">
      <c r="A86" s="726"/>
      <c r="B86" s="727"/>
      <c r="C86" s="727"/>
      <c r="D86" s="727"/>
      <c r="E86" s="727"/>
      <c r="F86" s="728"/>
    </row>
    <row r="87" spans="1:6" ht="78" customHeight="1" x14ac:dyDescent="0.25">
      <c r="A87" s="729" t="s">
        <v>262</v>
      </c>
      <c r="B87" s="702" t="s">
        <v>261</v>
      </c>
      <c r="C87" s="710" t="s">
        <v>260</v>
      </c>
      <c r="D87" s="85" t="s">
        <v>259</v>
      </c>
      <c r="E87" s="681">
        <v>5064000</v>
      </c>
      <c r="F87" s="684">
        <v>9750003</v>
      </c>
    </row>
    <row r="88" spans="1:6" ht="92.25" customHeight="1" x14ac:dyDescent="0.25">
      <c r="A88" s="730"/>
      <c r="B88" s="705"/>
      <c r="C88" s="711"/>
      <c r="D88" s="85" t="s">
        <v>258</v>
      </c>
      <c r="E88" s="682"/>
      <c r="F88" s="685"/>
    </row>
    <row r="89" spans="1:6" ht="90.75" customHeight="1" x14ac:dyDescent="0.25">
      <c r="A89" s="730"/>
      <c r="B89" s="705"/>
      <c r="C89" s="711"/>
      <c r="D89" s="103" t="s">
        <v>257</v>
      </c>
      <c r="E89" s="682"/>
      <c r="F89" s="685"/>
    </row>
    <row r="90" spans="1:6" ht="78" customHeight="1" x14ac:dyDescent="0.25">
      <c r="A90" s="730"/>
      <c r="B90" s="705"/>
      <c r="C90" s="711"/>
      <c r="D90" s="103" t="s">
        <v>256</v>
      </c>
      <c r="E90" s="682"/>
      <c r="F90" s="685"/>
    </row>
    <row r="91" spans="1:6" ht="78" customHeight="1" thickBot="1" x14ac:dyDescent="0.3">
      <c r="A91" s="737"/>
      <c r="B91" s="738"/>
      <c r="C91" s="739"/>
      <c r="D91" s="106" t="s">
        <v>255</v>
      </c>
      <c r="E91" s="683"/>
      <c r="F91" s="686"/>
    </row>
    <row r="92" spans="1:6" ht="92.25" customHeight="1" x14ac:dyDescent="0.25">
      <c r="A92" s="740" t="s">
        <v>254</v>
      </c>
      <c r="B92" s="741" t="s">
        <v>253</v>
      </c>
      <c r="C92" s="710" t="s">
        <v>252</v>
      </c>
      <c r="D92" s="85" t="s">
        <v>251</v>
      </c>
      <c r="E92" s="682">
        <v>2604500</v>
      </c>
      <c r="F92" s="685">
        <v>3916800</v>
      </c>
    </row>
    <row r="93" spans="1:6" ht="64.5" customHeight="1" x14ac:dyDescent="0.25">
      <c r="A93" s="730"/>
      <c r="B93" s="705"/>
      <c r="C93" s="711"/>
      <c r="D93" s="103" t="s">
        <v>250</v>
      </c>
      <c r="E93" s="682"/>
      <c r="F93" s="685"/>
    </row>
    <row r="94" spans="1:6" ht="82.5" customHeight="1" x14ac:dyDescent="0.25">
      <c r="A94" s="730"/>
      <c r="B94" s="705"/>
      <c r="C94" s="712"/>
      <c r="D94" s="85" t="s">
        <v>249</v>
      </c>
      <c r="E94" s="682"/>
      <c r="F94" s="685"/>
    </row>
    <row r="95" spans="1:6" ht="27.75" customHeight="1" x14ac:dyDescent="0.25">
      <c r="A95" s="102" t="s">
        <v>248</v>
      </c>
      <c r="B95" s="97" t="s">
        <v>247</v>
      </c>
      <c r="C95" s="97"/>
      <c r="D95" s="97"/>
      <c r="E95" s="105">
        <v>17454600</v>
      </c>
      <c r="F95" s="104">
        <v>21848355</v>
      </c>
    </row>
    <row r="96" spans="1:6" ht="114" customHeight="1" x14ac:dyDescent="0.25">
      <c r="A96" s="708" t="s">
        <v>246</v>
      </c>
      <c r="B96" s="742" t="s">
        <v>245</v>
      </c>
      <c r="C96" s="692" t="s">
        <v>244</v>
      </c>
      <c r="D96" s="176" t="s">
        <v>243</v>
      </c>
      <c r="E96" s="713">
        <v>15709600</v>
      </c>
      <c r="F96" s="714">
        <v>16149000</v>
      </c>
    </row>
    <row r="97" spans="1:6" ht="150.75" customHeight="1" x14ac:dyDescent="0.25">
      <c r="A97" s="708"/>
      <c r="B97" s="742"/>
      <c r="C97" s="692"/>
      <c r="D97" s="176" t="s">
        <v>242</v>
      </c>
      <c r="E97" s="713"/>
      <c r="F97" s="714"/>
    </row>
    <row r="98" spans="1:6" ht="95.25" customHeight="1" x14ac:dyDescent="0.25">
      <c r="A98" s="708"/>
      <c r="B98" s="742"/>
      <c r="C98" s="692"/>
      <c r="D98" s="176" t="s">
        <v>241</v>
      </c>
      <c r="E98" s="713"/>
      <c r="F98" s="714"/>
    </row>
    <row r="99" spans="1:6" ht="99" customHeight="1" x14ac:dyDescent="0.25">
      <c r="A99" s="708"/>
      <c r="B99" s="742"/>
      <c r="C99" s="692"/>
      <c r="D99" s="177" t="s">
        <v>240</v>
      </c>
      <c r="E99" s="713"/>
      <c r="F99" s="714"/>
    </row>
    <row r="100" spans="1:6" ht="108" x14ac:dyDescent="0.25">
      <c r="A100" s="708"/>
      <c r="B100" s="742"/>
      <c r="C100" s="692"/>
      <c r="D100" s="178" t="s">
        <v>239</v>
      </c>
      <c r="E100" s="713"/>
      <c r="F100" s="714"/>
    </row>
    <row r="101" spans="1:6" ht="26.25" customHeight="1" x14ac:dyDescent="0.25">
      <c r="A101" s="726"/>
      <c r="B101" s="727"/>
      <c r="C101" s="727"/>
      <c r="D101" s="727"/>
      <c r="E101" s="727"/>
      <c r="F101" s="728"/>
    </row>
    <row r="102" spans="1:6" ht="167.25" customHeight="1" x14ac:dyDescent="0.25">
      <c r="A102" s="708" t="s">
        <v>238</v>
      </c>
      <c r="B102" s="692" t="s">
        <v>237</v>
      </c>
      <c r="C102" s="699" t="s">
        <v>236</v>
      </c>
      <c r="D102" s="176" t="s">
        <v>235</v>
      </c>
      <c r="E102" s="713">
        <v>1745000</v>
      </c>
      <c r="F102" s="714">
        <v>5699355</v>
      </c>
    </row>
    <row r="103" spans="1:6" ht="93" customHeight="1" x14ac:dyDescent="0.25">
      <c r="A103" s="708"/>
      <c r="B103" s="692"/>
      <c r="C103" s="699"/>
      <c r="D103" s="176" t="s">
        <v>234</v>
      </c>
      <c r="E103" s="713"/>
      <c r="F103" s="714"/>
    </row>
    <row r="104" spans="1:6" ht="72" customHeight="1" x14ac:dyDescent="0.25">
      <c r="A104" s="708"/>
      <c r="B104" s="692"/>
      <c r="C104" s="699"/>
      <c r="D104" s="176" t="s">
        <v>233</v>
      </c>
      <c r="E104" s="713"/>
      <c r="F104" s="714"/>
    </row>
    <row r="105" spans="1:6" ht="98.25" customHeight="1" x14ac:dyDescent="0.25">
      <c r="A105" s="708"/>
      <c r="B105" s="692"/>
      <c r="C105" s="699"/>
      <c r="D105" s="176" t="s">
        <v>232</v>
      </c>
      <c r="E105" s="713"/>
      <c r="F105" s="714"/>
    </row>
    <row r="106" spans="1:6" ht="65.25" customHeight="1" x14ac:dyDescent="0.25">
      <c r="A106" s="708"/>
      <c r="B106" s="692"/>
      <c r="C106" s="699"/>
      <c r="D106" s="178" t="s">
        <v>231</v>
      </c>
      <c r="E106" s="713"/>
      <c r="F106" s="714"/>
    </row>
    <row r="107" spans="1:6" ht="89.25" customHeight="1" x14ac:dyDescent="0.25">
      <c r="A107" s="708"/>
      <c r="B107" s="692"/>
      <c r="C107" s="699"/>
      <c r="D107" s="178" t="s">
        <v>230</v>
      </c>
      <c r="E107" s="713"/>
      <c r="F107" s="714"/>
    </row>
    <row r="108" spans="1:6" ht="23.25" customHeight="1" x14ac:dyDescent="0.25">
      <c r="A108" s="726"/>
      <c r="B108" s="727"/>
      <c r="C108" s="727"/>
      <c r="D108" s="727"/>
      <c r="E108" s="727"/>
      <c r="F108" s="728"/>
    </row>
    <row r="109" spans="1:6" ht="79.5" customHeight="1" x14ac:dyDescent="0.25">
      <c r="A109" s="715" t="s">
        <v>229</v>
      </c>
      <c r="B109" s="699" t="s">
        <v>228</v>
      </c>
      <c r="C109" s="699" t="s">
        <v>227</v>
      </c>
      <c r="D109" s="85" t="s">
        <v>226</v>
      </c>
      <c r="E109" s="743"/>
      <c r="F109" s="744"/>
    </row>
    <row r="110" spans="1:6" ht="82.5" customHeight="1" x14ac:dyDescent="0.25">
      <c r="A110" s="715"/>
      <c r="B110" s="699"/>
      <c r="C110" s="699"/>
      <c r="D110" s="85" t="s">
        <v>225</v>
      </c>
      <c r="E110" s="743"/>
      <c r="F110" s="744"/>
    </row>
    <row r="111" spans="1:6" ht="33.75" customHeight="1" x14ac:dyDescent="0.25">
      <c r="A111" s="102" t="s">
        <v>224</v>
      </c>
      <c r="B111" s="745" t="s">
        <v>223</v>
      </c>
      <c r="C111" s="745"/>
      <c r="D111" s="101"/>
      <c r="E111" s="100">
        <v>33174110</v>
      </c>
      <c r="F111" s="99">
        <v>40117944</v>
      </c>
    </row>
    <row r="112" spans="1:6" ht="87.75" customHeight="1" x14ac:dyDescent="0.25">
      <c r="A112" s="708" t="s">
        <v>222</v>
      </c>
      <c r="B112" s="746" t="s">
        <v>221</v>
      </c>
      <c r="C112" s="692" t="s">
        <v>220</v>
      </c>
      <c r="D112" s="85" t="s">
        <v>219</v>
      </c>
      <c r="E112" s="749">
        <v>22877124</v>
      </c>
      <c r="F112" s="735">
        <v>28687616</v>
      </c>
    </row>
    <row r="113" spans="1:6" ht="60" customHeight="1" x14ac:dyDescent="0.25">
      <c r="A113" s="708"/>
      <c r="B113" s="747"/>
      <c r="C113" s="692"/>
      <c r="D113" s="85" t="s">
        <v>218</v>
      </c>
      <c r="E113" s="749"/>
      <c r="F113" s="735"/>
    </row>
    <row r="114" spans="1:6" ht="98.25" customHeight="1" x14ac:dyDescent="0.25">
      <c r="A114" s="708"/>
      <c r="B114" s="747"/>
      <c r="C114" s="692"/>
      <c r="D114" s="85" t="s">
        <v>217</v>
      </c>
      <c r="E114" s="749"/>
      <c r="F114" s="735"/>
    </row>
    <row r="115" spans="1:6" ht="68.25" customHeight="1" x14ac:dyDescent="0.25">
      <c r="A115" s="708"/>
      <c r="B115" s="747"/>
      <c r="C115" s="692"/>
      <c r="D115" s="85" t="s">
        <v>216</v>
      </c>
      <c r="E115" s="749"/>
      <c r="F115" s="735"/>
    </row>
    <row r="116" spans="1:6" ht="79.5" customHeight="1" x14ac:dyDescent="0.25">
      <c r="A116" s="708"/>
      <c r="B116" s="747"/>
      <c r="C116" s="692"/>
      <c r="D116" s="85" t="s">
        <v>215</v>
      </c>
      <c r="E116" s="749"/>
      <c r="F116" s="735"/>
    </row>
    <row r="117" spans="1:6" ht="82.5" customHeight="1" x14ac:dyDescent="0.25">
      <c r="A117" s="708"/>
      <c r="B117" s="747"/>
      <c r="C117" s="692"/>
      <c r="D117" s="85" t="s">
        <v>207</v>
      </c>
      <c r="E117" s="749"/>
      <c r="F117" s="735"/>
    </row>
    <row r="118" spans="1:6" ht="73.5" customHeight="1" x14ac:dyDescent="0.25">
      <c r="A118" s="708"/>
      <c r="B118" s="747"/>
      <c r="C118" s="692"/>
      <c r="D118" s="77" t="s">
        <v>214</v>
      </c>
      <c r="E118" s="749"/>
      <c r="F118" s="735"/>
    </row>
    <row r="119" spans="1:6" ht="63" customHeight="1" x14ac:dyDescent="0.25">
      <c r="A119" s="708"/>
      <c r="B119" s="747"/>
      <c r="C119" s="692"/>
      <c r="D119" s="77" t="s">
        <v>213</v>
      </c>
      <c r="E119" s="749"/>
      <c r="F119" s="735"/>
    </row>
    <row r="120" spans="1:6" ht="61.5" customHeight="1" x14ac:dyDescent="0.25">
      <c r="A120" s="708"/>
      <c r="B120" s="748"/>
      <c r="C120" s="692"/>
      <c r="D120" s="77" t="s">
        <v>212</v>
      </c>
      <c r="E120" s="749"/>
      <c r="F120" s="735"/>
    </row>
    <row r="121" spans="1:6" ht="18" customHeight="1" x14ac:dyDescent="0.25">
      <c r="A121" s="726"/>
      <c r="B121" s="727"/>
      <c r="C121" s="727"/>
      <c r="D121" s="727"/>
      <c r="E121" s="727"/>
      <c r="F121" s="728"/>
    </row>
    <row r="122" spans="1:6" ht="90.75" customHeight="1" x14ac:dyDescent="0.25">
      <c r="A122" s="715" t="s">
        <v>211</v>
      </c>
      <c r="B122" s="751" t="s">
        <v>210</v>
      </c>
      <c r="C122" s="699" t="s">
        <v>209</v>
      </c>
      <c r="D122" s="78" t="s">
        <v>208</v>
      </c>
      <c r="E122" s="749">
        <v>10296986</v>
      </c>
      <c r="F122" s="735">
        <v>11430328</v>
      </c>
    </row>
    <row r="123" spans="1:6" ht="78" customHeight="1" x14ac:dyDescent="0.25">
      <c r="A123" s="750"/>
      <c r="B123" s="752"/>
      <c r="C123" s="699"/>
      <c r="D123" s="85" t="s">
        <v>207</v>
      </c>
      <c r="E123" s="749"/>
      <c r="F123" s="735"/>
    </row>
    <row r="124" spans="1:6" ht="81.75" customHeight="1" x14ac:dyDescent="0.25">
      <c r="A124" s="750"/>
      <c r="B124" s="752"/>
      <c r="C124" s="699"/>
      <c r="D124" s="78" t="s">
        <v>206</v>
      </c>
      <c r="E124" s="749"/>
      <c r="F124" s="735"/>
    </row>
    <row r="125" spans="1:6" ht="81" customHeight="1" x14ac:dyDescent="0.25">
      <c r="A125" s="750"/>
      <c r="B125" s="752"/>
      <c r="C125" s="85" t="s">
        <v>205</v>
      </c>
      <c r="D125" s="78" t="s">
        <v>204</v>
      </c>
      <c r="E125" s="749"/>
      <c r="F125" s="735"/>
    </row>
    <row r="126" spans="1:6" ht="65.25" customHeight="1" x14ac:dyDescent="0.25">
      <c r="A126" s="750"/>
      <c r="B126" s="752"/>
      <c r="C126" s="85" t="s">
        <v>203</v>
      </c>
      <c r="D126" s="85" t="s">
        <v>202</v>
      </c>
      <c r="E126" s="749"/>
      <c r="F126" s="735"/>
    </row>
    <row r="127" spans="1:6" ht="66.75" customHeight="1" x14ac:dyDescent="0.25">
      <c r="A127" s="750"/>
      <c r="B127" s="752"/>
      <c r="C127" s="699" t="s">
        <v>201</v>
      </c>
      <c r="D127" s="78" t="s">
        <v>200</v>
      </c>
      <c r="E127" s="749"/>
      <c r="F127" s="735"/>
    </row>
    <row r="128" spans="1:6" ht="80.25" customHeight="1" x14ac:dyDescent="0.25">
      <c r="A128" s="750"/>
      <c r="B128" s="752"/>
      <c r="C128" s="699"/>
      <c r="D128" s="78" t="s">
        <v>199</v>
      </c>
      <c r="E128" s="749"/>
      <c r="F128" s="735"/>
    </row>
    <row r="129" spans="1:6" ht="91.5" customHeight="1" x14ac:dyDescent="0.25">
      <c r="A129" s="98"/>
      <c r="B129" s="752"/>
      <c r="C129" s="754"/>
      <c r="D129" s="77" t="s">
        <v>198</v>
      </c>
      <c r="E129" s="749"/>
      <c r="F129" s="735"/>
    </row>
    <row r="130" spans="1:6" ht="90" x14ac:dyDescent="0.25">
      <c r="A130" s="98"/>
      <c r="B130" s="753"/>
      <c r="C130" s="754"/>
      <c r="D130" s="77" t="s">
        <v>197</v>
      </c>
      <c r="E130" s="749"/>
      <c r="F130" s="735"/>
    </row>
    <row r="131" spans="1:6" ht="18" x14ac:dyDescent="0.25">
      <c r="A131" s="81"/>
      <c r="B131" s="97"/>
      <c r="C131" s="97"/>
      <c r="D131" s="97"/>
      <c r="E131" s="96"/>
      <c r="F131" s="95"/>
    </row>
    <row r="132" spans="1:6" ht="57" customHeight="1" x14ac:dyDescent="0.25">
      <c r="A132" s="94" t="s">
        <v>196</v>
      </c>
      <c r="B132" s="93" t="s">
        <v>195</v>
      </c>
      <c r="C132" s="92"/>
      <c r="D132" s="77"/>
      <c r="E132" s="91">
        <v>50000000</v>
      </c>
      <c r="F132" s="90">
        <v>60000000</v>
      </c>
    </row>
    <row r="133" spans="1:6" ht="24.75" customHeight="1" thickBot="1" x14ac:dyDescent="0.3">
      <c r="A133" s="89"/>
      <c r="B133" s="758" t="s">
        <v>194</v>
      </c>
      <c r="C133" s="759"/>
      <c r="D133" s="760"/>
      <c r="E133" s="88"/>
      <c r="F133" s="87"/>
    </row>
    <row r="134" spans="1:6" ht="125.25" customHeight="1" thickBot="1" x14ac:dyDescent="0.3">
      <c r="A134" s="740" t="s">
        <v>193</v>
      </c>
      <c r="B134" s="741" t="s">
        <v>192</v>
      </c>
      <c r="C134" s="761" t="s">
        <v>191</v>
      </c>
      <c r="D134" s="86" t="s">
        <v>190</v>
      </c>
      <c r="E134" s="713">
        <v>3384000</v>
      </c>
      <c r="F134" s="714">
        <v>6981043</v>
      </c>
    </row>
    <row r="135" spans="1:6" ht="119.25" customHeight="1" x14ac:dyDescent="0.25">
      <c r="A135" s="730"/>
      <c r="B135" s="705"/>
      <c r="C135" s="711"/>
      <c r="D135" s="85" t="s">
        <v>189</v>
      </c>
      <c r="E135" s="713"/>
      <c r="F135" s="714"/>
    </row>
    <row r="136" spans="1:6" ht="97.5" customHeight="1" x14ac:dyDescent="0.25">
      <c r="A136" s="730" t="s">
        <v>188</v>
      </c>
      <c r="B136" s="711" t="s">
        <v>187</v>
      </c>
      <c r="C136" s="711" t="s">
        <v>186</v>
      </c>
      <c r="D136" s="85" t="s">
        <v>185</v>
      </c>
      <c r="E136" s="713"/>
      <c r="F136" s="714"/>
    </row>
    <row r="137" spans="1:6" ht="114.75" customHeight="1" x14ac:dyDescent="0.25">
      <c r="A137" s="730"/>
      <c r="B137" s="711"/>
      <c r="C137" s="711"/>
      <c r="D137" s="85" t="s">
        <v>184</v>
      </c>
      <c r="E137" s="713"/>
      <c r="F137" s="714"/>
    </row>
    <row r="138" spans="1:6" ht="90" x14ac:dyDescent="0.25">
      <c r="A138" s="730"/>
      <c r="B138" s="711"/>
      <c r="C138" s="711"/>
      <c r="D138" s="85" t="s">
        <v>183</v>
      </c>
      <c r="E138" s="713"/>
      <c r="F138" s="714"/>
    </row>
    <row r="139" spans="1:6" ht="108" x14ac:dyDescent="0.25">
      <c r="A139" s="730"/>
      <c r="B139" s="711"/>
      <c r="C139" s="711"/>
      <c r="D139" s="85" t="s">
        <v>182</v>
      </c>
      <c r="E139" s="713"/>
      <c r="F139" s="714"/>
    </row>
    <row r="140" spans="1:6" ht="72" x14ac:dyDescent="0.25">
      <c r="A140" s="730"/>
      <c r="B140" s="711"/>
      <c r="C140" s="711"/>
      <c r="D140" s="85" t="s">
        <v>181</v>
      </c>
      <c r="E140" s="713"/>
      <c r="F140" s="714"/>
    </row>
    <row r="141" spans="1:6" ht="54" x14ac:dyDescent="0.25">
      <c r="A141" s="730"/>
      <c r="B141" s="711"/>
      <c r="C141" s="711"/>
      <c r="D141" s="84" t="s">
        <v>180</v>
      </c>
      <c r="E141" s="713"/>
      <c r="F141" s="714"/>
    </row>
    <row r="142" spans="1:6" ht="93" customHeight="1" x14ac:dyDescent="0.25">
      <c r="A142" s="730"/>
      <c r="B142" s="711"/>
      <c r="C142" s="711"/>
      <c r="D142" s="83" t="s">
        <v>179</v>
      </c>
      <c r="E142" s="713"/>
      <c r="F142" s="714"/>
    </row>
    <row r="143" spans="1:6" ht="123.75" customHeight="1" x14ac:dyDescent="0.25">
      <c r="A143" s="731"/>
      <c r="B143" s="712"/>
      <c r="C143" s="712"/>
      <c r="D143" s="82" t="s">
        <v>178</v>
      </c>
      <c r="E143" s="713"/>
      <c r="F143" s="714"/>
    </row>
    <row r="144" spans="1:6" ht="18" x14ac:dyDescent="0.25">
      <c r="A144" s="81" t="s">
        <v>176</v>
      </c>
      <c r="B144" s="755" t="s">
        <v>177</v>
      </c>
      <c r="C144" s="755"/>
      <c r="D144" s="755"/>
      <c r="E144" s="80">
        <v>67029779</v>
      </c>
      <c r="F144" s="79">
        <v>87736300</v>
      </c>
    </row>
    <row r="145" spans="1:6" ht="80.25" customHeight="1" x14ac:dyDescent="0.25">
      <c r="A145" s="708" t="s">
        <v>176</v>
      </c>
      <c r="B145" s="757" t="s">
        <v>175</v>
      </c>
      <c r="C145" s="692" t="s">
        <v>174</v>
      </c>
      <c r="D145" s="78" t="s">
        <v>173</v>
      </c>
      <c r="E145" s="749">
        <v>33633407</v>
      </c>
      <c r="F145" s="735">
        <v>81000200</v>
      </c>
    </row>
    <row r="146" spans="1:6" ht="45" customHeight="1" x14ac:dyDescent="0.25">
      <c r="A146" s="708"/>
      <c r="B146" s="757"/>
      <c r="C146" s="692"/>
      <c r="D146" s="77" t="s">
        <v>172</v>
      </c>
      <c r="E146" s="749"/>
      <c r="F146" s="735"/>
    </row>
    <row r="147" spans="1:6" ht="59.25" customHeight="1" x14ac:dyDescent="0.25">
      <c r="A147" s="708"/>
      <c r="B147" s="757"/>
      <c r="C147" s="692"/>
      <c r="D147" s="76" t="s">
        <v>171</v>
      </c>
      <c r="E147" s="749"/>
      <c r="F147" s="735"/>
    </row>
    <row r="148" spans="1:6" ht="75.75" customHeight="1" thickBot="1" x14ac:dyDescent="0.3">
      <c r="A148" s="756"/>
      <c r="B148" s="75" t="s">
        <v>170</v>
      </c>
      <c r="C148" s="74" t="s">
        <v>169</v>
      </c>
      <c r="D148" s="73"/>
      <c r="E148" s="72">
        <v>33396372</v>
      </c>
      <c r="F148" s="71">
        <v>33736100</v>
      </c>
    </row>
  </sheetData>
  <mergeCells count="125">
    <mergeCell ref="B144:D144"/>
    <mergeCell ref="A145:A148"/>
    <mergeCell ref="B145:B147"/>
    <mergeCell ref="C145:C147"/>
    <mergeCell ref="E145:E147"/>
    <mergeCell ref="F145:F147"/>
    <mergeCell ref="B133:D133"/>
    <mergeCell ref="A134:A135"/>
    <mergeCell ref="B134:B135"/>
    <mergeCell ref="C134:C135"/>
    <mergeCell ref="E134:E143"/>
    <mergeCell ref="F134:F143"/>
    <mergeCell ref="A136:A143"/>
    <mergeCell ref="B136:B143"/>
    <mergeCell ref="C136:C143"/>
    <mergeCell ref="B111:C111"/>
    <mergeCell ref="A112:A120"/>
    <mergeCell ref="B112:B120"/>
    <mergeCell ref="C112:C120"/>
    <mergeCell ref="E112:E120"/>
    <mergeCell ref="F112:F120"/>
    <mergeCell ref="A121:F121"/>
    <mergeCell ref="A122:A128"/>
    <mergeCell ref="B122:B130"/>
    <mergeCell ref="C122:C124"/>
    <mergeCell ref="E122:E130"/>
    <mergeCell ref="F122:F130"/>
    <mergeCell ref="C127:C128"/>
    <mergeCell ref="C129:C130"/>
    <mergeCell ref="A101:F101"/>
    <mergeCell ref="A102:A107"/>
    <mergeCell ref="B102:B107"/>
    <mergeCell ref="C102:C107"/>
    <mergeCell ref="E102:E107"/>
    <mergeCell ref="F102:F107"/>
    <mergeCell ref="A108:F108"/>
    <mergeCell ref="A109:A110"/>
    <mergeCell ref="B109:B110"/>
    <mergeCell ref="C109:C110"/>
    <mergeCell ref="E109:E110"/>
    <mergeCell ref="F109:F110"/>
    <mergeCell ref="A92:A94"/>
    <mergeCell ref="B92:B94"/>
    <mergeCell ref="C92:C94"/>
    <mergeCell ref="E92:E94"/>
    <mergeCell ref="F92:F94"/>
    <mergeCell ref="A96:A100"/>
    <mergeCell ref="B96:B100"/>
    <mergeCell ref="C96:C100"/>
    <mergeCell ref="E96:E100"/>
    <mergeCell ref="F96:F100"/>
    <mergeCell ref="A80:F80"/>
    <mergeCell ref="A81:A85"/>
    <mergeCell ref="B81:B85"/>
    <mergeCell ref="C81:C82"/>
    <mergeCell ref="E81:E85"/>
    <mergeCell ref="F81:F85"/>
    <mergeCell ref="C83:C85"/>
    <mergeCell ref="A86:F86"/>
    <mergeCell ref="A87:A91"/>
    <mergeCell ref="B87:B91"/>
    <mergeCell ref="C87:C91"/>
    <mergeCell ref="E87:E91"/>
    <mergeCell ref="F87:F91"/>
    <mergeCell ref="B65:D65"/>
    <mergeCell ref="B66:D66"/>
    <mergeCell ref="A67:A79"/>
    <mergeCell ref="B67:B79"/>
    <mergeCell ref="C67:C68"/>
    <mergeCell ref="E67:E79"/>
    <mergeCell ref="F67:F79"/>
    <mergeCell ref="C69:C70"/>
    <mergeCell ref="C71:C79"/>
    <mergeCell ref="A52:A57"/>
    <mergeCell ref="B52:B57"/>
    <mergeCell ref="C52:C57"/>
    <mergeCell ref="E52:E57"/>
    <mergeCell ref="F52:F57"/>
    <mergeCell ref="A59:A64"/>
    <mergeCell ref="B59:B64"/>
    <mergeCell ref="E59:E64"/>
    <mergeCell ref="F59:F64"/>
    <mergeCell ref="C63:C64"/>
    <mergeCell ref="B42:B43"/>
    <mergeCell ref="C42:C43"/>
    <mergeCell ref="E42:E43"/>
    <mergeCell ref="F42:F43"/>
    <mergeCell ref="A45:A50"/>
    <mergeCell ref="B45:B50"/>
    <mergeCell ref="C45:C48"/>
    <mergeCell ref="E45:E50"/>
    <mergeCell ref="F45:F50"/>
    <mergeCell ref="B31:B39"/>
    <mergeCell ref="C31:C36"/>
    <mergeCell ref="E31:E39"/>
    <mergeCell ref="F31:F39"/>
    <mergeCell ref="C37:C38"/>
    <mergeCell ref="B40:B41"/>
    <mergeCell ref="C40:C41"/>
    <mergeCell ref="E40:E41"/>
    <mergeCell ref="F40:F41"/>
    <mergeCell ref="A1:F1"/>
    <mergeCell ref="A2:A3"/>
    <mergeCell ref="B2:B3"/>
    <mergeCell ref="C2:C3"/>
    <mergeCell ref="D2:D3"/>
    <mergeCell ref="E2:F2"/>
    <mergeCell ref="B25:B30"/>
    <mergeCell ref="E25:E30"/>
    <mergeCell ref="F25:F30"/>
    <mergeCell ref="C26:C29"/>
    <mergeCell ref="A6:A24"/>
    <mergeCell ref="B6:B24"/>
    <mergeCell ref="C6:C10"/>
    <mergeCell ref="E6:E10"/>
    <mergeCell ref="F6:F10"/>
    <mergeCell ref="C12:C13"/>
    <mergeCell ref="F15:F19"/>
    <mergeCell ref="C21:C24"/>
    <mergeCell ref="E21:E24"/>
    <mergeCell ref="F21:F24"/>
    <mergeCell ref="E12:E13"/>
    <mergeCell ref="F12:F13"/>
    <mergeCell ref="C15:C19"/>
    <mergeCell ref="E15:E19"/>
  </mergeCells>
  <printOptions horizontalCentered="1"/>
  <pageMargins left="0.31496062992125984" right="0.31496062992125984" top="0.74803149606299213" bottom="0.74803149606299213" header="0.31496062992125984" footer="0.31496062992125984"/>
  <pageSetup scale="60" fitToWidth="20" fitToHeight="20" orientation="landscape" r:id="rId1"/>
  <headerFooter>
    <oddFooter>&amp;C&amp;N&amp;R&amp;F</oddFooter>
  </headerFooter>
  <rowBreaks count="12" manualBreakCount="12">
    <brk id="17" max="5" man="1"/>
    <brk id="29" max="5" man="1"/>
    <brk id="39" max="5" man="1"/>
    <brk id="49" max="5" man="1"/>
    <brk id="58" max="5" man="1"/>
    <brk id="68" max="5" man="1"/>
    <brk id="79" max="5" man="1"/>
    <brk id="89" max="5" man="1"/>
    <brk id="101" max="5" man="1"/>
    <brk id="112" max="5" man="1"/>
    <brk id="121" max="5" man="1"/>
    <brk id="14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Educacion POA 2018</vt:lpstr>
      <vt:lpstr>Capacitacion  POA 2018</vt:lpstr>
      <vt:lpstr>OBJ Reslt A01 </vt:lpstr>
      <vt:lpstr>Programas</vt:lpstr>
      <vt:lpstr>'Capacitacion  POA 2018'!Área_de_impresión</vt:lpstr>
      <vt:lpstr>'OBJ Reslt A01 '!Área_de_impresión</vt:lpstr>
      <vt:lpstr>Programas!Área_de_impresión</vt:lpstr>
      <vt:lpstr>Programas!Títulos_a_imprimir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milagros.moreno</dc:creator>
  <cp:lastModifiedBy>Milagros Moreno</cp:lastModifiedBy>
  <cp:lastPrinted>2017-12-14T17:10:15Z</cp:lastPrinted>
  <dcterms:created xsi:type="dcterms:W3CDTF">2015-08-25T12:19:17Z</dcterms:created>
  <dcterms:modified xsi:type="dcterms:W3CDTF">2017-12-14T17:11:33Z</dcterms:modified>
</cp:coreProperties>
</file>